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835" activeTab="2"/>
  </bookViews>
  <sheets>
    <sheet name="BILAN - Actif" sheetId="1" r:id="rId1"/>
    <sheet name="BILAN - Passif" sheetId="2" r:id="rId2"/>
    <sheet name="Compte de Résultat" sheetId="3" r:id="rId3"/>
  </sheets>
  <externalReferences>
    <externalReference r:id="rId4"/>
  </externalReferences>
  <definedNames>
    <definedName name="POPO">#REF!</definedName>
    <definedName name="PPP">#REF!</definedName>
    <definedName name="ZIRCT">#REF!</definedName>
    <definedName name="_xlnm.Print_Area" localSheetId="0">'BILAN - Actif'!$C$1:$J$63</definedName>
    <definedName name="_xlnm.Print_Area" localSheetId="1">'BILAN - Passif'!$C$1:$I$60</definedName>
    <definedName name="_xlnm.Print_Area" localSheetId="2">'Compte de Résultat'!$C$1:$G$54</definedName>
  </definedNames>
  <calcPr calcId="145621"/>
</workbook>
</file>

<file path=xl/calcChain.xml><?xml version="1.0" encoding="utf-8"?>
<calcChain xmlns="http://schemas.openxmlformats.org/spreadsheetml/2006/main">
  <c r="E51" i="3" l="1"/>
  <c r="D51" i="3"/>
  <c r="F51" i="3" s="1"/>
  <c r="E48" i="3"/>
  <c r="G48" i="3" s="1"/>
  <c r="D48" i="3"/>
  <c r="F48" i="3" s="1"/>
  <c r="E47" i="3"/>
  <c r="G47" i="3" s="1"/>
  <c r="D47" i="3"/>
  <c r="F47" i="3" s="1"/>
  <c r="E46" i="3"/>
  <c r="G46" i="3" s="1"/>
  <c r="D46" i="3"/>
  <c r="F46" i="3" s="1"/>
  <c r="E45" i="3"/>
  <c r="D45" i="3"/>
  <c r="D49" i="3" s="1"/>
  <c r="E43" i="3"/>
  <c r="D43" i="3"/>
  <c r="G43" i="3" s="1"/>
  <c r="E42" i="3"/>
  <c r="D42" i="3"/>
  <c r="E41" i="3"/>
  <c r="D41" i="3"/>
  <c r="E40" i="3"/>
  <c r="D40" i="3"/>
  <c r="E39" i="3"/>
  <c r="D39" i="3"/>
  <c r="F39" i="3" s="1"/>
  <c r="G35" i="3"/>
  <c r="F35" i="3"/>
  <c r="E35" i="3"/>
  <c r="D35" i="3"/>
  <c r="G34" i="3"/>
  <c r="E34" i="3"/>
  <c r="E36" i="3" s="1"/>
  <c r="D34" i="3"/>
  <c r="F34" i="3" s="1"/>
  <c r="F32" i="3"/>
  <c r="E32" i="3"/>
  <c r="G32" i="3" s="1"/>
  <c r="D32" i="3"/>
  <c r="F31" i="3"/>
  <c r="G31" i="3" s="1"/>
  <c r="E31" i="3"/>
  <c r="E33" i="3" s="1"/>
  <c r="D31" i="3"/>
  <c r="D33" i="3" s="1"/>
  <c r="E28" i="3"/>
  <c r="D28" i="3"/>
  <c r="F28" i="3" s="1"/>
  <c r="E27" i="3"/>
  <c r="D27" i="3"/>
  <c r="F27" i="3" s="1"/>
  <c r="E26" i="3"/>
  <c r="G26" i="3" s="1"/>
  <c r="D26" i="3"/>
  <c r="F26" i="3" s="1"/>
  <c r="E25" i="3"/>
  <c r="D25" i="3"/>
  <c r="F25" i="3" s="1"/>
  <c r="E24" i="3"/>
  <c r="D24" i="3"/>
  <c r="F24" i="3" s="1"/>
  <c r="E23" i="3"/>
  <c r="D23" i="3"/>
  <c r="F23" i="3" s="1"/>
  <c r="E22" i="3"/>
  <c r="G22" i="3" s="1"/>
  <c r="D22" i="3"/>
  <c r="F22" i="3" s="1"/>
  <c r="E21" i="3"/>
  <c r="D21" i="3"/>
  <c r="F21" i="3" s="1"/>
  <c r="E20" i="3"/>
  <c r="D20" i="3"/>
  <c r="F20" i="3" s="1"/>
  <c r="E19" i="3"/>
  <c r="D19" i="3"/>
  <c r="F19" i="3" s="1"/>
  <c r="E16" i="3"/>
  <c r="D16" i="3"/>
  <c r="F16" i="3" s="1"/>
  <c r="G16" i="3" s="1"/>
  <c r="E15" i="3"/>
  <c r="D15" i="3"/>
  <c r="F15" i="3" s="1"/>
  <c r="G15" i="3" s="1"/>
  <c r="E14" i="3"/>
  <c r="D14" i="3"/>
  <c r="F14" i="3" s="1"/>
  <c r="G14" i="3" s="1"/>
  <c r="G13" i="3"/>
  <c r="E13" i="3"/>
  <c r="D13" i="3"/>
  <c r="F13" i="3" s="1"/>
  <c r="G12" i="3"/>
  <c r="E12" i="3"/>
  <c r="E17" i="3" s="1"/>
  <c r="D12" i="3"/>
  <c r="F12" i="3" s="1"/>
  <c r="F10" i="3"/>
  <c r="G10" i="3" s="1"/>
  <c r="E10" i="3"/>
  <c r="D10" i="3"/>
  <c r="F9" i="3"/>
  <c r="G9" i="3" s="1"/>
  <c r="E9" i="3"/>
  <c r="D9" i="3"/>
  <c r="F8" i="3"/>
  <c r="G8" i="3" s="1"/>
  <c r="E8" i="3"/>
  <c r="E11" i="3" s="1"/>
  <c r="D8" i="3"/>
  <c r="D11" i="3" s="1"/>
  <c r="C4" i="3"/>
  <c r="C3" i="3"/>
  <c r="G1" i="3"/>
  <c r="C1" i="3"/>
  <c r="G58" i="2"/>
  <c r="F58" i="2"/>
  <c r="H58" i="2" s="1"/>
  <c r="G56" i="2"/>
  <c r="I56" i="2" s="1"/>
  <c r="F56" i="2"/>
  <c r="H56" i="2" s="1"/>
  <c r="G55" i="2"/>
  <c r="F55" i="2"/>
  <c r="H55" i="2" s="1"/>
  <c r="G54" i="2"/>
  <c r="I54" i="2" s="1"/>
  <c r="F54" i="2"/>
  <c r="H54" i="2" s="1"/>
  <c r="G53" i="2"/>
  <c r="F53" i="2"/>
  <c r="H53" i="2" s="1"/>
  <c r="G52" i="2"/>
  <c r="I52" i="2" s="1"/>
  <c r="F52" i="2"/>
  <c r="H52" i="2" s="1"/>
  <c r="G51" i="2"/>
  <c r="F51" i="2"/>
  <c r="H51" i="2" s="1"/>
  <c r="G50" i="2"/>
  <c r="I50" i="2" s="1"/>
  <c r="F50" i="2"/>
  <c r="H50" i="2" s="1"/>
  <c r="G49" i="2"/>
  <c r="F49" i="2"/>
  <c r="H49" i="2" s="1"/>
  <c r="G48" i="2"/>
  <c r="I48" i="2" s="1"/>
  <c r="F48" i="2"/>
  <c r="H48" i="2" s="1"/>
  <c r="G47" i="2"/>
  <c r="F47" i="2"/>
  <c r="H47" i="2" s="1"/>
  <c r="G46" i="2"/>
  <c r="I46" i="2" s="1"/>
  <c r="F46" i="2"/>
  <c r="H46" i="2" s="1"/>
  <c r="G45" i="2"/>
  <c r="F45" i="2"/>
  <c r="H45" i="2" s="1"/>
  <c r="G44" i="2"/>
  <c r="I44" i="2" s="1"/>
  <c r="F44" i="2"/>
  <c r="H44" i="2" s="1"/>
  <c r="G43" i="2"/>
  <c r="G59" i="2" s="1"/>
  <c r="F43" i="2"/>
  <c r="F59" i="2" s="1"/>
  <c r="I40" i="2"/>
  <c r="H40" i="2"/>
  <c r="G40" i="2"/>
  <c r="F40" i="2"/>
  <c r="I39" i="2"/>
  <c r="H39" i="2"/>
  <c r="G39" i="2"/>
  <c r="F39" i="2"/>
  <c r="I38" i="2"/>
  <c r="H38" i="2"/>
  <c r="G38" i="2"/>
  <c r="F38" i="2"/>
  <c r="I37" i="2"/>
  <c r="H37" i="2"/>
  <c r="G37" i="2"/>
  <c r="F37" i="2"/>
  <c r="I36" i="2"/>
  <c r="H36" i="2"/>
  <c r="G36" i="2"/>
  <c r="F36" i="2"/>
  <c r="I35" i="2"/>
  <c r="H35" i="2"/>
  <c r="G35" i="2"/>
  <c r="F35" i="2"/>
  <c r="G34" i="2"/>
  <c r="I34" i="2" s="1"/>
  <c r="F34" i="2"/>
  <c r="I33" i="2"/>
  <c r="H33" i="2"/>
  <c r="G33" i="2"/>
  <c r="F33" i="2"/>
  <c r="G32" i="2"/>
  <c r="F32" i="2"/>
  <c r="I31" i="2"/>
  <c r="H31" i="2"/>
  <c r="G31" i="2"/>
  <c r="F31" i="2"/>
  <c r="G30" i="2"/>
  <c r="I30" i="2" s="1"/>
  <c r="F30" i="2"/>
  <c r="I29" i="2"/>
  <c r="H29" i="2"/>
  <c r="G29" i="2"/>
  <c r="F29" i="2"/>
  <c r="G28" i="2"/>
  <c r="G41" i="2" s="1"/>
  <c r="F28" i="2"/>
  <c r="F41" i="2" s="1"/>
  <c r="G25" i="2"/>
  <c r="F25" i="2"/>
  <c r="H25" i="2" s="1"/>
  <c r="I25" i="2" s="1"/>
  <c r="G24" i="2"/>
  <c r="I24" i="2" s="1"/>
  <c r="F24" i="2"/>
  <c r="H24" i="2" s="1"/>
  <c r="I23" i="2"/>
  <c r="G23" i="2"/>
  <c r="F23" i="2"/>
  <c r="H23" i="2" s="1"/>
  <c r="G22" i="2"/>
  <c r="I22" i="2" s="1"/>
  <c r="F22" i="2"/>
  <c r="H22" i="2" s="1"/>
  <c r="G21" i="2"/>
  <c r="F21" i="2"/>
  <c r="H21" i="2" s="1"/>
  <c r="I21" i="2" s="1"/>
  <c r="G20" i="2"/>
  <c r="I20" i="2" s="1"/>
  <c r="F20" i="2"/>
  <c r="H20" i="2" s="1"/>
  <c r="G19" i="2"/>
  <c r="F19" i="2"/>
  <c r="H19" i="2" s="1"/>
  <c r="H16" i="2"/>
  <c r="I16" i="2" s="1"/>
  <c r="G16" i="2"/>
  <c r="F16" i="2"/>
  <c r="G15" i="2"/>
  <c r="F15" i="2"/>
  <c r="H14" i="2"/>
  <c r="I14" i="2" s="1"/>
  <c r="G14" i="2"/>
  <c r="F14" i="2"/>
  <c r="G13" i="2"/>
  <c r="H13" i="2" s="1"/>
  <c r="F13" i="2"/>
  <c r="H12" i="2"/>
  <c r="I12" i="2" s="1"/>
  <c r="G12" i="2"/>
  <c r="F12" i="2"/>
  <c r="G11" i="2"/>
  <c r="H11" i="2" s="1"/>
  <c r="F11" i="2"/>
  <c r="I10" i="2"/>
  <c r="H10" i="2"/>
  <c r="G10" i="2"/>
  <c r="F10" i="2"/>
  <c r="G9" i="2"/>
  <c r="G17" i="2" s="1"/>
  <c r="F9" i="2"/>
  <c r="F17" i="2" s="1"/>
  <c r="C4" i="2"/>
  <c r="C3" i="2"/>
  <c r="I1" i="2"/>
  <c r="C1" i="2"/>
  <c r="H60" i="1"/>
  <c r="J60" i="1" s="1"/>
  <c r="G60" i="1"/>
  <c r="I60" i="1" s="1"/>
  <c r="F60" i="1"/>
  <c r="F59" i="1" s="1"/>
  <c r="E60" i="1"/>
  <c r="E59" i="1" s="1"/>
  <c r="J57" i="1"/>
  <c r="I57" i="1"/>
  <c r="H57" i="1"/>
  <c r="G57" i="1"/>
  <c r="F57" i="1"/>
  <c r="E57" i="1"/>
  <c r="G55" i="1"/>
  <c r="F55" i="1"/>
  <c r="H54" i="1"/>
  <c r="J54" i="1" s="1"/>
  <c r="G54" i="1"/>
  <c r="I54" i="1" s="1"/>
  <c r="F54" i="1"/>
  <c r="E54" i="1"/>
  <c r="I53" i="1"/>
  <c r="H53" i="1"/>
  <c r="J53" i="1" s="1"/>
  <c r="G53" i="1"/>
  <c r="F53" i="1"/>
  <c r="E53" i="1"/>
  <c r="H52" i="1"/>
  <c r="G52" i="1"/>
  <c r="I52" i="1" s="1"/>
  <c r="F52" i="1"/>
  <c r="E52" i="1"/>
  <c r="J51" i="1"/>
  <c r="I51" i="1"/>
  <c r="H51" i="1"/>
  <c r="G51" i="1"/>
  <c r="F51" i="1"/>
  <c r="E51" i="1"/>
  <c r="H50" i="1"/>
  <c r="G50" i="1"/>
  <c r="I50" i="1" s="1"/>
  <c r="F50" i="1"/>
  <c r="E50" i="1"/>
  <c r="I49" i="1"/>
  <c r="H49" i="1"/>
  <c r="J49" i="1" s="1"/>
  <c r="G49" i="1"/>
  <c r="F49" i="1"/>
  <c r="F48" i="1" s="1"/>
  <c r="E49" i="1"/>
  <c r="E48" i="1" s="1"/>
  <c r="G48" i="1"/>
  <c r="H46" i="1"/>
  <c r="G46" i="1"/>
  <c r="I46" i="1" s="1"/>
  <c r="J46" i="1" s="1"/>
  <c r="F46" i="1"/>
  <c r="E46" i="1"/>
  <c r="H45" i="1"/>
  <c r="G45" i="1"/>
  <c r="G43" i="1" s="1"/>
  <c r="F45" i="1"/>
  <c r="E45" i="1"/>
  <c r="I44" i="1"/>
  <c r="H44" i="1"/>
  <c r="J44" i="1" s="1"/>
  <c r="G44" i="1"/>
  <c r="F44" i="1"/>
  <c r="F43" i="1" s="1"/>
  <c r="E44" i="1"/>
  <c r="E43" i="1" s="1"/>
  <c r="E62" i="1" s="1"/>
  <c r="K62" i="1" s="1"/>
  <c r="H39" i="1"/>
  <c r="G39" i="1"/>
  <c r="J39" i="1" s="1"/>
  <c r="F39" i="1"/>
  <c r="E39" i="1"/>
  <c r="H38" i="1"/>
  <c r="G38" i="1"/>
  <c r="I38" i="1" s="1"/>
  <c r="J38" i="1" s="1"/>
  <c r="F38" i="1"/>
  <c r="E38" i="1"/>
  <c r="H37" i="1"/>
  <c r="J37" i="1" s="1"/>
  <c r="G37" i="1"/>
  <c r="I37" i="1" s="1"/>
  <c r="F37" i="1"/>
  <c r="E37" i="1"/>
  <c r="I36" i="1"/>
  <c r="H36" i="1"/>
  <c r="J36" i="1" s="1"/>
  <c r="G36" i="1"/>
  <c r="F36" i="1"/>
  <c r="E36" i="1"/>
  <c r="H35" i="1"/>
  <c r="G35" i="1"/>
  <c r="J35" i="1" s="1"/>
  <c r="F35" i="1"/>
  <c r="E35" i="1"/>
  <c r="H34" i="1"/>
  <c r="J34" i="1" s="1"/>
  <c r="G34" i="1"/>
  <c r="I34" i="1" s="1"/>
  <c r="F34" i="1"/>
  <c r="E34" i="1"/>
  <c r="H33" i="1"/>
  <c r="J33" i="1" s="1"/>
  <c r="G33" i="1"/>
  <c r="I33" i="1" s="1"/>
  <c r="F33" i="1"/>
  <c r="E33" i="1"/>
  <c r="I32" i="1"/>
  <c r="H32" i="1"/>
  <c r="J32" i="1" s="1"/>
  <c r="G32" i="1"/>
  <c r="F32" i="1"/>
  <c r="E32" i="1"/>
  <c r="H31" i="1"/>
  <c r="G31" i="1"/>
  <c r="J31" i="1" s="1"/>
  <c r="F31" i="1"/>
  <c r="E31" i="1"/>
  <c r="H30" i="1"/>
  <c r="G30" i="1"/>
  <c r="I30" i="1" s="1"/>
  <c r="F30" i="1"/>
  <c r="E30" i="1"/>
  <c r="H29" i="1"/>
  <c r="J29" i="1" s="1"/>
  <c r="G29" i="1"/>
  <c r="G27" i="1" s="1"/>
  <c r="F29" i="1"/>
  <c r="E29" i="1"/>
  <c r="I28" i="1"/>
  <c r="H28" i="1"/>
  <c r="J28" i="1" s="1"/>
  <c r="G28" i="1"/>
  <c r="F28" i="1"/>
  <c r="F27" i="1" s="1"/>
  <c r="E28" i="1"/>
  <c r="E27" i="1" s="1"/>
  <c r="J26" i="1"/>
  <c r="H26" i="1"/>
  <c r="G26" i="1"/>
  <c r="I26" i="1" s="1"/>
  <c r="F26" i="1"/>
  <c r="E26" i="1"/>
  <c r="H25" i="1"/>
  <c r="J25" i="1" s="1"/>
  <c r="G25" i="1"/>
  <c r="I25" i="1" s="1"/>
  <c r="F25" i="1"/>
  <c r="E25" i="1"/>
  <c r="I24" i="1"/>
  <c r="H24" i="1"/>
  <c r="J24" i="1" s="1"/>
  <c r="G24" i="1"/>
  <c r="F24" i="1"/>
  <c r="E24" i="1"/>
  <c r="J23" i="1"/>
  <c r="I23" i="1"/>
  <c r="H23" i="1"/>
  <c r="G23" i="1"/>
  <c r="F23" i="1"/>
  <c r="E23" i="1"/>
  <c r="J22" i="1"/>
  <c r="H22" i="1"/>
  <c r="G22" i="1"/>
  <c r="I22" i="1" s="1"/>
  <c r="F22" i="1"/>
  <c r="E22" i="1"/>
  <c r="H21" i="1"/>
  <c r="J21" i="1" s="1"/>
  <c r="G21" i="1"/>
  <c r="I21" i="1" s="1"/>
  <c r="F21" i="1"/>
  <c r="E21" i="1"/>
  <c r="J20" i="1"/>
  <c r="H20" i="1"/>
  <c r="G20" i="1"/>
  <c r="I20" i="1" s="1"/>
  <c r="F20" i="1"/>
  <c r="E20" i="1"/>
  <c r="H19" i="1"/>
  <c r="J19" i="1" s="1"/>
  <c r="G19" i="1"/>
  <c r="F19" i="1"/>
  <c r="E19" i="1"/>
  <c r="H18" i="1"/>
  <c r="G18" i="1"/>
  <c r="I18" i="1" s="1"/>
  <c r="J18" i="1" s="1"/>
  <c r="F18" i="1"/>
  <c r="E18" i="1"/>
  <c r="H17" i="1"/>
  <c r="J17" i="1" s="1"/>
  <c r="G17" i="1"/>
  <c r="I17" i="1" s="1"/>
  <c r="F17" i="1"/>
  <c r="E17" i="1"/>
  <c r="H16" i="1"/>
  <c r="G16" i="1"/>
  <c r="I16" i="1" s="1"/>
  <c r="J16" i="1" s="1"/>
  <c r="F16" i="1"/>
  <c r="E16" i="1"/>
  <c r="H15" i="1"/>
  <c r="G15" i="1"/>
  <c r="F15" i="1"/>
  <c r="E15" i="1"/>
  <c r="E13" i="1" s="1"/>
  <c r="H14" i="1"/>
  <c r="G14" i="1"/>
  <c r="I14" i="1" s="1"/>
  <c r="F14" i="1"/>
  <c r="F13" i="1" s="1"/>
  <c r="E14" i="1"/>
  <c r="H12" i="1"/>
  <c r="G12" i="1"/>
  <c r="F12" i="1"/>
  <c r="E12" i="1"/>
  <c r="H11" i="1"/>
  <c r="G11" i="1"/>
  <c r="I11" i="1" s="1"/>
  <c r="F11" i="1"/>
  <c r="E11" i="1"/>
  <c r="H10" i="1"/>
  <c r="J10" i="1" s="1"/>
  <c r="G10" i="1"/>
  <c r="I10" i="1" s="1"/>
  <c r="F10" i="1"/>
  <c r="F9" i="1" s="1"/>
  <c r="F40" i="1" s="1"/>
  <c r="E10" i="1"/>
  <c r="E9" i="1" s="1"/>
  <c r="E40" i="1" s="1"/>
  <c r="C4" i="1"/>
  <c r="C3" i="1"/>
  <c r="J1" i="1"/>
  <c r="C1" i="1"/>
  <c r="G27" i="3" l="1"/>
  <c r="G39" i="3"/>
  <c r="G24" i="3"/>
  <c r="I11" i="3"/>
  <c r="H33" i="3"/>
  <c r="F33" i="3"/>
  <c r="J33" i="3" s="1"/>
  <c r="G51" i="3"/>
  <c r="I17" i="3"/>
  <c r="E18" i="3"/>
  <c r="G21" i="3"/>
  <c r="G25" i="3"/>
  <c r="E37" i="3"/>
  <c r="I33" i="3"/>
  <c r="G33" i="3"/>
  <c r="G41" i="3"/>
  <c r="G19" i="3"/>
  <c r="F11" i="3"/>
  <c r="J11" i="3" s="1"/>
  <c r="H11" i="3"/>
  <c r="G20" i="3"/>
  <c r="G28" i="3"/>
  <c r="I36" i="3"/>
  <c r="H49" i="3"/>
  <c r="G23" i="3"/>
  <c r="D44" i="3"/>
  <c r="E49" i="3"/>
  <c r="F49" i="3" s="1"/>
  <c r="J49" i="3" s="1"/>
  <c r="E44" i="3"/>
  <c r="F45" i="3"/>
  <c r="G45" i="3" s="1"/>
  <c r="D17" i="3"/>
  <c r="F40" i="3"/>
  <c r="G40" i="3" s="1"/>
  <c r="F42" i="3"/>
  <c r="G42" i="3" s="1"/>
  <c r="D29" i="3"/>
  <c r="E29" i="3"/>
  <c r="D36" i="3"/>
  <c r="F41" i="3"/>
  <c r="F43" i="3"/>
  <c r="J41" i="2"/>
  <c r="H41" i="2"/>
  <c r="I41" i="2" s="1"/>
  <c r="K41" i="2"/>
  <c r="I45" i="2"/>
  <c r="I49" i="2"/>
  <c r="I53" i="2"/>
  <c r="I58" i="2"/>
  <c r="I19" i="2"/>
  <c r="H59" i="2"/>
  <c r="I59" i="2" s="1"/>
  <c r="J59" i="2"/>
  <c r="K59" i="2"/>
  <c r="I47" i="2"/>
  <c r="I51" i="2"/>
  <c r="I55" i="2"/>
  <c r="H17" i="2"/>
  <c r="I17" i="2" s="1"/>
  <c r="J17" i="2"/>
  <c r="G60" i="2"/>
  <c r="K17" i="2"/>
  <c r="F26" i="2"/>
  <c r="H28" i="2"/>
  <c r="H30" i="2"/>
  <c r="H32" i="2"/>
  <c r="I32" i="2" s="1"/>
  <c r="H34" i="2"/>
  <c r="H9" i="2"/>
  <c r="I9" i="2" s="1"/>
  <c r="H15" i="2"/>
  <c r="I15" i="2" s="1"/>
  <c r="I11" i="2"/>
  <c r="I13" i="2"/>
  <c r="G26" i="2"/>
  <c r="I28" i="2"/>
  <c r="H43" i="2"/>
  <c r="I43" i="2"/>
  <c r="J11" i="1"/>
  <c r="J14" i="1"/>
  <c r="J50" i="1"/>
  <c r="J52" i="1"/>
  <c r="J12" i="1"/>
  <c r="J30" i="1"/>
  <c r="F62" i="1"/>
  <c r="L62" i="1" s="1"/>
  <c r="I43" i="1"/>
  <c r="G62" i="1"/>
  <c r="K40" i="1"/>
  <c r="E63" i="1"/>
  <c r="K63" i="1" s="1"/>
  <c r="L40" i="1"/>
  <c r="I48" i="1"/>
  <c r="I29" i="1"/>
  <c r="I45" i="1"/>
  <c r="J45" i="1" s="1"/>
  <c r="I12" i="1"/>
  <c r="H27" i="1"/>
  <c r="I27" i="1" s="1"/>
  <c r="H43" i="1"/>
  <c r="H48" i="1"/>
  <c r="I15" i="1"/>
  <c r="J15" i="1" s="1"/>
  <c r="I19" i="1"/>
  <c r="I31" i="1"/>
  <c r="I35" i="1"/>
  <c r="I39" i="1"/>
  <c r="I55" i="1"/>
  <c r="J55" i="1" s="1"/>
  <c r="G9" i="1"/>
  <c r="G13" i="1"/>
  <c r="I13" i="1" s="1"/>
  <c r="G59" i="1"/>
  <c r="H9" i="1"/>
  <c r="H13" i="1"/>
  <c r="H59" i="1"/>
  <c r="E53" i="3" l="1"/>
  <c r="I29" i="3"/>
  <c r="D50" i="3"/>
  <c r="H44" i="3"/>
  <c r="F44" i="3"/>
  <c r="J44" i="3" s="1"/>
  <c r="F36" i="3"/>
  <c r="J36" i="3" s="1"/>
  <c r="H36" i="3"/>
  <c r="H29" i="3"/>
  <c r="F29" i="3"/>
  <c r="J29" i="3" s="1"/>
  <c r="D53" i="3"/>
  <c r="D37" i="3"/>
  <c r="F37" i="3" s="1"/>
  <c r="G11" i="3"/>
  <c r="E52" i="3"/>
  <c r="E30" i="3"/>
  <c r="D18" i="3"/>
  <c r="H17" i="3"/>
  <c r="F17" i="3"/>
  <c r="J17" i="3" s="1"/>
  <c r="G17" i="3"/>
  <c r="E50" i="3"/>
  <c r="G50" i="3" s="1"/>
  <c r="I44" i="3"/>
  <c r="G36" i="3"/>
  <c r="I49" i="3"/>
  <c r="G49" i="3"/>
  <c r="J26" i="2"/>
  <c r="H26" i="2"/>
  <c r="K60" i="2"/>
  <c r="K26" i="2"/>
  <c r="I26" i="2"/>
  <c r="F60" i="2"/>
  <c r="H40" i="1"/>
  <c r="J9" i="1"/>
  <c r="M62" i="1"/>
  <c r="I59" i="1"/>
  <c r="J48" i="1"/>
  <c r="I9" i="1"/>
  <c r="G40" i="1"/>
  <c r="J43" i="1"/>
  <c r="H62" i="1"/>
  <c r="I62" i="1" s="1"/>
  <c r="F63" i="1"/>
  <c r="L63" i="1" s="1"/>
  <c r="J27" i="1"/>
  <c r="J59" i="1"/>
  <c r="J13" i="1"/>
  <c r="G44" i="3" l="1"/>
  <c r="E38" i="3"/>
  <c r="I52" i="3"/>
  <c r="G37" i="3"/>
  <c r="F53" i="3"/>
  <c r="J53" i="3" s="1"/>
  <c r="H53" i="3"/>
  <c r="F50" i="3"/>
  <c r="D52" i="3"/>
  <c r="D30" i="3"/>
  <c r="F18" i="3"/>
  <c r="G18" i="3" s="1"/>
  <c r="G29" i="3"/>
  <c r="I53" i="3"/>
  <c r="G53" i="3"/>
  <c r="J60" i="2"/>
  <c r="H60" i="2"/>
  <c r="I60" i="2" s="1"/>
  <c r="M40" i="1"/>
  <c r="G63" i="1"/>
  <c r="I40" i="1"/>
  <c r="J62" i="1"/>
  <c r="N62" i="1"/>
  <c r="N40" i="1"/>
  <c r="H63" i="1"/>
  <c r="J40" i="1"/>
  <c r="F30" i="3" l="1"/>
  <c r="D38" i="3"/>
  <c r="H52" i="3"/>
  <c r="F52" i="3"/>
  <c r="E54" i="3"/>
  <c r="G30" i="3"/>
  <c r="M65" i="1"/>
  <c r="I63" i="1"/>
  <c r="M64" i="1"/>
  <c r="M63" i="1"/>
  <c r="N65" i="1"/>
  <c r="J63" i="1"/>
  <c r="N64" i="1"/>
  <c r="N63" i="1"/>
  <c r="D54" i="3" l="1"/>
  <c r="F54" i="3" s="1"/>
  <c r="F38" i="3"/>
  <c r="G38" i="3" s="1"/>
  <c r="G54" i="3"/>
  <c r="J52" i="3"/>
  <c r="G52" i="3"/>
</calcChain>
</file>

<file path=xl/comments1.xml><?xml version="1.0" encoding="utf-8"?>
<comments xmlns="http://schemas.openxmlformats.org/spreadsheetml/2006/main">
  <authors>
    <author>GENET PIERRE YVES</author>
  </authors>
  <commentList>
    <comment ref="K40" authorId="0">
      <text>
        <r>
          <rPr>
            <b/>
            <sz val="8"/>
            <color indexed="81"/>
            <rFont val="Tahoma"/>
            <family val="2"/>
          </rPr>
          <t>Total Actif immobilisé Brut exercice N = Détail Actif immobilisé Brut exercice N</t>
        </r>
      </text>
    </comment>
    <comment ref="L40" authorId="0">
      <text>
        <r>
          <rPr>
            <b/>
            <sz val="8"/>
            <color indexed="81"/>
            <rFont val="Tahoma"/>
            <family val="2"/>
          </rPr>
          <t>Total Amort+Dépré°Actif immobilisé  exercice N = Détail Amort+Dépré°Actif immobilisé exercice N</t>
        </r>
      </text>
    </comment>
    <comment ref="M40" authorId="0">
      <text>
        <r>
          <rPr>
            <b/>
            <sz val="8"/>
            <color indexed="81"/>
            <rFont val="Tahoma"/>
            <family val="2"/>
          </rPr>
          <t>Total Actif immobilisé Net exercice N = Détail Actif immobilisé Net exercice N</t>
        </r>
      </text>
    </comment>
    <comment ref="N40" authorId="0">
      <text>
        <r>
          <rPr>
            <b/>
            <sz val="8"/>
            <color indexed="81"/>
            <rFont val="Tahoma"/>
            <family val="2"/>
          </rPr>
          <t>Total Actif immobilisé Net exercice N-1 = Détail Actif immobilisé Net exercice N-1</t>
        </r>
      </text>
    </comment>
    <comment ref="K62" authorId="0">
      <text>
        <r>
          <rPr>
            <b/>
            <sz val="8"/>
            <color indexed="81"/>
            <rFont val="Tahoma"/>
            <family val="2"/>
          </rPr>
          <t>Total Actif circulant Brut exercice N = Détail Actif circulant Brut exercice N</t>
        </r>
      </text>
    </comment>
    <comment ref="L62" authorId="0">
      <text>
        <r>
          <rPr>
            <b/>
            <sz val="8"/>
            <color indexed="81"/>
            <rFont val="Tahoma"/>
            <family val="2"/>
          </rPr>
          <t>Total Amort+Dépré°Actif circulant  exercice N = Détail Amort+Dépré°Actif circulant exercice N</t>
        </r>
      </text>
    </comment>
    <comment ref="M62" authorId="0">
      <text>
        <r>
          <rPr>
            <b/>
            <sz val="8"/>
            <color indexed="81"/>
            <rFont val="Tahoma"/>
            <family val="2"/>
          </rPr>
          <t>Total Actif circulant Net exercice N = Détail Actif circulant Net exercice N</t>
        </r>
      </text>
    </comment>
    <comment ref="N62" authorId="0">
      <text>
        <r>
          <rPr>
            <b/>
            <sz val="8"/>
            <color indexed="81"/>
            <rFont val="Tahoma"/>
            <family val="2"/>
          </rPr>
          <t>Total Actif circulant Net exercice N-1 = Détail Actif circulant Net exercice N-1</t>
        </r>
      </text>
    </comment>
    <comment ref="K63" authorId="0">
      <text>
        <r>
          <rPr>
            <b/>
            <sz val="8"/>
            <color indexed="81"/>
            <rFont val="Tahoma"/>
            <family val="2"/>
          </rPr>
          <t>Total Actif Brut N = Actif Brut immobilisé + Actif brut circulant</t>
        </r>
      </text>
    </comment>
    <comment ref="L63" authorId="0">
      <text>
        <r>
          <rPr>
            <b/>
            <sz val="8"/>
            <color indexed="81"/>
            <rFont val="Tahoma"/>
            <family val="2"/>
          </rPr>
          <t>Total Amort&amp;Dépré°Actif  N = Amort&amp;Dépré° Actif immobilisé + Amort&amp;Dépré° Actif  circulant</t>
        </r>
      </text>
    </comment>
    <comment ref="M63" authorId="0">
      <text>
        <r>
          <rPr>
            <b/>
            <sz val="8"/>
            <color indexed="81"/>
            <rFont val="Tahoma"/>
            <family val="2"/>
          </rPr>
          <t>Total Actif Net N = Actif Net immobilisé + Actif Net circulant</t>
        </r>
      </text>
    </comment>
    <comment ref="N63" authorId="0">
      <text>
        <r>
          <rPr>
            <b/>
            <sz val="8"/>
            <color indexed="81"/>
            <rFont val="Tahoma"/>
            <family val="2"/>
          </rPr>
          <t>Total Actif Net N-1 = Actif Net immobilisé N-1+ Actif Net circulant N-1</t>
        </r>
      </text>
    </comment>
    <comment ref="M64" authorId="0">
      <text>
        <r>
          <rPr>
            <b/>
            <sz val="8"/>
            <color indexed="81"/>
            <rFont val="Tahoma"/>
            <family val="2"/>
          </rPr>
          <t>Total Actif N = Total Passif N</t>
        </r>
      </text>
    </comment>
    <comment ref="N64" authorId="0">
      <text>
        <r>
          <rPr>
            <b/>
            <sz val="8"/>
            <color indexed="81"/>
            <rFont val="Tahoma"/>
            <family val="2"/>
          </rPr>
          <t>Total Actif N-1 = Total Passif N-1</t>
        </r>
      </text>
    </comment>
  </commentList>
</comments>
</file>

<file path=xl/comments2.xml><?xml version="1.0" encoding="utf-8"?>
<comments xmlns="http://schemas.openxmlformats.org/spreadsheetml/2006/main">
  <authors>
    <author>GENET PIERRE YVES</author>
  </authors>
  <commentList>
    <comment ref="J17" authorId="0">
      <text>
        <r>
          <rPr>
            <b/>
            <sz val="8"/>
            <color indexed="81"/>
            <rFont val="Tahoma"/>
            <family val="2"/>
          </rPr>
          <t>Total Capitaux propres N = Détail des Capitaux propres N</t>
        </r>
      </text>
    </comment>
    <comment ref="K17" authorId="0">
      <text>
        <r>
          <rPr>
            <b/>
            <sz val="8"/>
            <color indexed="81"/>
            <rFont val="Tahoma"/>
            <family val="2"/>
          </rPr>
          <t>Total Capitaux propres N-1 = Détail des Capitaux propres N-1</t>
        </r>
      </text>
    </comment>
    <comment ref="J26" authorId="0">
      <text>
        <r>
          <rPr>
            <b/>
            <sz val="8"/>
            <color indexed="81"/>
            <rFont val="Tahoma"/>
            <family val="2"/>
          </rPr>
          <t>Total Prov° pour risques &amp; Ch. N = Détail des Prov° pour risques &amp; Ch. N</t>
        </r>
      </text>
    </comment>
    <comment ref="K26" authorId="0">
      <text>
        <r>
          <rPr>
            <b/>
            <sz val="8"/>
            <color indexed="81"/>
            <rFont val="Tahoma"/>
            <family val="2"/>
          </rPr>
          <t>Total Prov° pour risques &amp; Ch. N-1 = Détail des Prov° pour risques &amp; Ch. N-1</t>
        </r>
      </text>
    </comment>
    <comment ref="J41" authorId="0">
      <text>
        <r>
          <rPr>
            <b/>
            <sz val="8"/>
            <color indexed="81"/>
            <rFont val="Tahoma"/>
            <family val="2"/>
          </rPr>
          <t>Total Dettes financières N = Détail des Dettes financières N</t>
        </r>
      </text>
    </comment>
    <comment ref="K41" authorId="0">
      <text>
        <r>
          <rPr>
            <b/>
            <sz val="8"/>
            <color indexed="81"/>
            <rFont val="Tahoma"/>
            <family val="2"/>
          </rPr>
          <t>Total Dettes financières N-1 = Détail des Dettes financières N-1</t>
        </r>
      </text>
    </comment>
    <comment ref="J59" authorId="0">
      <text>
        <r>
          <rPr>
            <b/>
            <sz val="8"/>
            <color indexed="81"/>
            <rFont val="Tahoma"/>
            <family val="2"/>
          </rPr>
          <t>Total Autres Dettes  N = Détail des Autres  Dettes  N</t>
        </r>
      </text>
    </comment>
    <comment ref="K59" authorId="0">
      <text>
        <r>
          <rPr>
            <b/>
            <sz val="8"/>
            <color indexed="81"/>
            <rFont val="Tahoma"/>
            <family val="2"/>
          </rPr>
          <t>Total Autres Dettes  N = Détail des Autres  Dettes  N</t>
        </r>
      </text>
    </comment>
    <comment ref="J60" authorId="0">
      <text>
        <r>
          <rPr>
            <b/>
            <sz val="8"/>
            <color indexed="81"/>
            <rFont val="Tahoma"/>
            <family val="2"/>
          </rPr>
          <t>Total Passif N = Capitaux propres N + Prov° pour risques &amp; ch. N + Dettes financières N + Autres dettes N</t>
        </r>
      </text>
    </comment>
    <comment ref="K60" authorId="0">
      <text>
        <r>
          <rPr>
            <b/>
            <sz val="8"/>
            <color indexed="81"/>
            <rFont val="Tahoma"/>
            <family val="2"/>
          </rPr>
          <t>Total Passif N = Capitaux propres N-1 + Prov° pour risques &amp; ch. N-1 + Dettes financières N-1 + Autres dettes N-1</t>
        </r>
      </text>
    </comment>
  </commentList>
</comments>
</file>

<file path=xl/comments3.xml><?xml version="1.0" encoding="utf-8"?>
<comments xmlns="http://schemas.openxmlformats.org/spreadsheetml/2006/main">
  <authors>
    <author>GENET PIERRE YVES</author>
  </authors>
  <commentList>
    <comment ref="H11" authorId="0">
      <text>
        <r>
          <rPr>
            <b/>
            <sz val="8"/>
            <color indexed="81"/>
            <rFont val="Tahoma"/>
            <family val="2"/>
          </rPr>
          <t>Total Recettes activité N = Détail Recettes activité N</t>
        </r>
      </text>
    </comment>
    <comment ref="I11" authorId="0">
      <text>
        <r>
          <rPr>
            <b/>
            <sz val="8"/>
            <color indexed="81"/>
            <rFont val="Tahoma"/>
            <family val="2"/>
          </rPr>
          <t>Total Recettes activité N-1 = Détail Recettes activité N-1</t>
        </r>
      </text>
    </comment>
    <comment ref="J11" authorId="0">
      <text>
        <r>
          <rPr>
            <b/>
            <sz val="8"/>
            <color indexed="81"/>
            <rFont val="Tahoma"/>
            <family val="2"/>
          </rPr>
          <t>Total Variation Recettes activité N / N-1 = Détail Variation Recettes activité N / N-1</t>
        </r>
      </text>
    </comment>
    <comment ref="H17" authorId="0">
      <text>
        <r>
          <rPr>
            <b/>
            <sz val="8"/>
            <color indexed="81"/>
            <rFont val="Tahoma"/>
            <family val="2"/>
          </rPr>
          <t>Total Autres Produits  N = Détail Autres Produits N</t>
        </r>
      </text>
    </comment>
    <comment ref="I17" authorId="0">
      <text>
        <r>
          <rPr>
            <b/>
            <sz val="8"/>
            <color indexed="81"/>
            <rFont val="Tahoma"/>
            <family val="2"/>
          </rPr>
          <t>Total Autres Produits  N-1 = Détail Autres Produits N-1</t>
        </r>
      </text>
    </comment>
    <comment ref="J17" authorId="0">
      <text>
        <r>
          <rPr>
            <b/>
            <sz val="8"/>
            <color indexed="81"/>
            <rFont val="Tahoma"/>
            <family val="2"/>
          </rPr>
          <t>Total Variation Autres Produits  N / N-1 = Détail Variation Autres Produits N / N-1</t>
        </r>
      </text>
    </comment>
    <comment ref="H29" authorId="0">
      <text>
        <r>
          <rPr>
            <b/>
            <sz val="8"/>
            <color indexed="81"/>
            <rFont val="Tahoma"/>
            <family val="2"/>
          </rPr>
          <t>Total Ch. Exploitation  N = Détail Ch. Exploitation N</t>
        </r>
      </text>
    </comment>
    <comment ref="I29" authorId="0">
      <text>
        <r>
          <rPr>
            <b/>
            <sz val="8"/>
            <color indexed="81"/>
            <rFont val="Tahoma"/>
            <family val="2"/>
          </rPr>
          <t>Total Ch. Exploitation  N-1 = Détail Ch. Exploitation N-1</t>
        </r>
      </text>
    </comment>
    <comment ref="J29" authorId="0">
      <text>
        <r>
          <rPr>
            <b/>
            <sz val="8"/>
            <color indexed="81"/>
            <rFont val="Tahoma"/>
            <family val="2"/>
          </rPr>
          <t>Total Variation Ch. Exploitation  N / N-1 = Variation Détail Ch. Exploitation N / N-1</t>
        </r>
      </text>
    </comment>
    <comment ref="H33" authorId="0">
      <text>
        <r>
          <rPr>
            <b/>
            <sz val="8"/>
            <color indexed="81"/>
            <rFont val="Tahoma"/>
            <family val="2"/>
          </rPr>
          <t>Total Pdts financiers  N = Détail Pdts financiers N</t>
        </r>
      </text>
    </comment>
    <comment ref="I33" authorId="0">
      <text>
        <r>
          <rPr>
            <b/>
            <sz val="8"/>
            <color indexed="81"/>
            <rFont val="Tahoma"/>
            <family val="2"/>
          </rPr>
          <t>Total Pdts financiers  N-1 = Détail Pdts financiers N-1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>Total Varation Pdts financiers  N / N-1 = Détail Variation Pdts financiers N / N-1</t>
        </r>
      </text>
    </comment>
    <comment ref="H36" authorId="0">
      <text>
        <r>
          <rPr>
            <b/>
            <sz val="8"/>
            <color indexed="81"/>
            <rFont val="Tahoma"/>
            <family val="2"/>
          </rPr>
          <t>Total Ch. financières  N = Détail Ch. financières N</t>
        </r>
      </text>
    </comment>
    <comment ref="I36" authorId="0">
      <text>
        <r>
          <rPr>
            <b/>
            <sz val="8"/>
            <color indexed="81"/>
            <rFont val="Tahoma"/>
            <family val="2"/>
          </rPr>
          <t>Total Ch. financières  N-1 = Détail Ch. financières N-1</t>
        </r>
      </text>
    </comment>
    <comment ref="J36" authorId="0">
      <text>
        <r>
          <rPr>
            <b/>
            <sz val="8"/>
            <color indexed="81"/>
            <rFont val="Tahoma"/>
            <family val="2"/>
          </rPr>
          <t>Total Variation Ch. financières  N / N-1 = Détail Variation Ch. financières N / N-1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Total Pdts exceptionnels  N = Détail Pdts exceptionnels N</t>
        </r>
      </text>
    </comment>
    <comment ref="I44" authorId="0">
      <text>
        <r>
          <rPr>
            <b/>
            <sz val="8"/>
            <color indexed="81"/>
            <rFont val="Tahoma"/>
            <family val="2"/>
          </rPr>
          <t>Total Pdts exceptionnels  N-1 = Détail Pdts exceptionnels N-1</t>
        </r>
      </text>
    </comment>
    <comment ref="J44" authorId="0">
      <text>
        <r>
          <rPr>
            <b/>
            <sz val="8"/>
            <color indexed="81"/>
            <rFont val="Tahoma"/>
            <family val="2"/>
          </rPr>
          <t>Total Variation Pdts exceptionnels  N / N-1= Détail Variation Pdts exceptionnels N / N-1</t>
        </r>
      </text>
    </comment>
    <comment ref="H49" authorId="0">
      <text>
        <r>
          <rPr>
            <b/>
            <sz val="8"/>
            <color indexed="81"/>
            <rFont val="Tahoma"/>
            <family val="2"/>
          </rPr>
          <t>Total Ch. exceptionnels  N = Détail Ch. exceptionnels N</t>
        </r>
      </text>
    </comment>
    <comment ref="I49" authorId="0">
      <text>
        <r>
          <rPr>
            <b/>
            <sz val="8"/>
            <color indexed="81"/>
            <rFont val="Tahoma"/>
            <family val="2"/>
          </rPr>
          <t>Total Ch. exceptionnels  N-1 = Détail Ch. exceptionnels N-1</t>
        </r>
      </text>
    </comment>
    <comment ref="J49" authorId="0">
      <text>
        <r>
          <rPr>
            <b/>
            <sz val="8"/>
            <color indexed="81"/>
            <rFont val="Tahoma"/>
            <family val="2"/>
          </rPr>
          <t>Total Variation Ch. exceptionnels  N / N-1= Détail Variation Ch. exceptionnels N / N-1</t>
        </r>
      </text>
    </comment>
    <comment ref="H52" authorId="0">
      <text>
        <r>
          <rPr>
            <b/>
            <sz val="8"/>
            <color indexed="81"/>
            <rFont val="Tahoma"/>
            <family val="2"/>
          </rPr>
          <t>Total des Produits N = Détails des Produits N</t>
        </r>
      </text>
    </comment>
    <comment ref="I52" authorId="0">
      <text>
        <r>
          <rPr>
            <b/>
            <sz val="8"/>
            <color indexed="81"/>
            <rFont val="Tahoma"/>
            <family val="2"/>
          </rPr>
          <t>Total des Produits N-1= Détails des Produits N-1</t>
        </r>
      </text>
    </comment>
    <comment ref="J52" authorId="0">
      <text>
        <r>
          <rPr>
            <b/>
            <sz val="8"/>
            <color indexed="81"/>
            <rFont val="Tahoma"/>
            <family val="2"/>
          </rPr>
          <t>Total Variation des Produits N / N-1= Détails Variation des Produits N / N-1</t>
        </r>
      </text>
    </comment>
    <comment ref="H53" authorId="0">
      <text>
        <r>
          <rPr>
            <b/>
            <sz val="8"/>
            <color indexed="81"/>
            <rFont val="Tahoma"/>
            <family val="2"/>
          </rPr>
          <t>Total des Charges N = Détails des Charges N</t>
        </r>
      </text>
    </comment>
    <comment ref="I53" authorId="0">
      <text>
        <r>
          <rPr>
            <b/>
            <sz val="8"/>
            <color indexed="81"/>
            <rFont val="Tahoma"/>
            <family val="2"/>
          </rPr>
          <t>Total des Charges N-1= Détails des Charges N-1</t>
        </r>
      </text>
    </comment>
    <comment ref="J53" authorId="0">
      <text>
        <r>
          <rPr>
            <b/>
            <sz val="8"/>
            <color indexed="81"/>
            <rFont val="Tahoma"/>
            <family val="2"/>
          </rPr>
          <t>Total Variation des Charges N / N-1= Détails Variation des Charges N / N-1</t>
        </r>
      </text>
    </comment>
  </commentList>
</comments>
</file>

<file path=xl/sharedStrings.xml><?xml version="1.0" encoding="utf-8"?>
<sst xmlns="http://schemas.openxmlformats.org/spreadsheetml/2006/main" count="297" uniqueCount="277">
  <si>
    <t>Seuil - Valeur absolue</t>
  </si>
  <si>
    <t>Seuil - Valeur relative</t>
  </si>
  <si>
    <r>
      <rPr>
        <b/>
        <sz val="14"/>
        <rFont val="Calibri"/>
        <family val="2"/>
      </rPr>
      <t xml:space="preserve">ACTIF 
</t>
    </r>
    <r>
      <rPr>
        <i/>
        <sz val="10"/>
        <rFont val="Calibri"/>
        <family val="2"/>
      </rPr>
      <t>(en €)</t>
    </r>
  </si>
  <si>
    <t>EXERCICE N</t>
  </si>
  <si>
    <t>EXERCICE N-1</t>
  </si>
  <si>
    <t>Variations</t>
  </si>
  <si>
    <t>BRUT</t>
  </si>
  <si>
    <r>
      <t>AMORT.</t>
    </r>
    <r>
      <rPr>
        <sz val="10"/>
        <rFont val="Calibri"/>
        <family val="2"/>
      </rPr>
      <t>&amp;</t>
    </r>
    <r>
      <rPr>
        <b/>
        <sz val="10"/>
        <rFont val="Calibri"/>
        <family val="2"/>
      </rPr>
      <t>DEPREC.</t>
    </r>
  </si>
  <si>
    <t>NET</t>
  </si>
  <si>
    <t>En €</t>
  </si>
  <si>
    <t>En %</t>
  </si>
  <si>
    <t xml:space="preserve"> ACTIF IMMOBILISE</t>
  </si>
  <si>
    <t xml:space="preserve">    Immobilisations incorporelles</t>
  </si>
  <si>
    <t>UGBA010</t>
  </si>
  <si>
    <t>Concessions et droit similaire, brevets, licences, marques, procédés, logiciels, droits et valeurs similaires (205)</t>
  </si>
  <si>
    <t>UGBA020</t>
  </si>
  <si>
    <t>Diverses autres immobilisations incorporelles (201, 203, 206,207,208,232,237)</t>
  </si>
  <si>
    <t>UGBA020X</t>
  </si>
  <si>
    <t xml:space="preserve">      Dont : Immo. incorp. en cours et av. versées (232, 237)</t>
  </si>
  <si>
    <t xml:space="preserve">    Immobilisations corporelles</t>
  </si>
  <si>
    <t>UGBA030</t>
  </si>
  <si>
    <t>Terrains (211)</t>
  </si>
  <si>
    <t>UGBA040</t>
  </si>
  <si>
    <t>Agencements, aménagements de terrains (212)</t>
  </si>
  <si>
    <t>UGBA050</t>
  </si>
  <si>
    <t>Constructions (213, 214)</t>
  </si>
  <si>
    <t>UGBA060</t>
  </si>
  <si>
    <t>Diverses autres immobilisations corporelles ( 218)</t>
  </si>
  <si>
    <t>UGBA070</t>
  </si>
  <si>
    <t>Installations techniques, matériels et outillages (215)</t>
  </si>
  <si>
    <t>UGBA080</t>
  </si>
  <si>
    <t>Autres immos corporelles Immos grevées de droits (228)</t>
  </si>
  <si>
    <t>UGBA090</t>
  </si>
  <si>
    <t>Droits des propriétaires (229)</t>
  </si>
  <si>
    <t>UGBA100</t>
  </si>
  <si>
    <t>Immobilisations corporelles en cours (231)</t>
  </si>
  <si>
    <t>UGBA110</t>
  </si>
  <si>
    <t>Part investissement PPP (235)</t>
  </si>
  <si>
    <t>UGBA120</t>
  </si>
  <si>
    <t>Avances et acomptes versés sur commandes sur immobilisations corporelles (238)</t>
  </si>
  <si>
    <t>UGBA130</t>
  </si>
  <si>
    <t>Immobilisations affectées, concédées ou mises à disp. (24)</t>
  </si>
  <si>
    <t>UGBA130X</t>
  </si>
  <si>
    <t xml:space="preserve">      Dont : Droit du remettant (249)</t>
  </si>
  <si>
    <t>UGBA150</t>
  </si>
  <si>
    <t>Parts dans les entreprises liées et créances sur les entreprises liées (25)</t>
  </si>
  <si>
    <t xml:space="preserve">    Immobilisations financières</t>
  </si>
  <si>
    <t>UGBA160</t>
  </si>
  <si>
    <t>Titres de participations et parts (261)</t>
  </si>
  <si>
    <t>UGBA170</t>
  </si>
  <si>
    <t>Autres formes de participation (266)</t>
  </si>
  <si>
    <t>UGBA180</t>
  </si>
  <si>
    <t>Créances rattachées à des participations (267)</t>
  </si>
  <si>
    <t>UGBA190</t>
  </si>
  <si>
    <t>Créances rattachées à des sociétés en participations (268)</t>
  </si>
  <si>
    <t>UGBA200</t>
  </si>
  <si>
    <t>Versements restant à effectuer sur titres part.non libérés (269)</t>
  </si>
  <si>
    <t>UGBA210</t>
  </si>
  <si>
    <t>Titres immobilisés (droit de propriété) (271)</t>
  </si>
  <si>
    <t>UGBA220</t>
  </si>
  <si>
    <t>Titres immobilisés (droit de créance) (272)</t>
  </si>
  <si>
    <t>UGBA230</t>
  </si>
  <si>
    <t>Comptes de placement (long terme) (273)</t>
  </si>
  <si>
    <t>UGBA240</t>
  </si>
  <si>
    <t>Prêts (274)</t>
  </si>
  <si>
    <t>UGBA250</t>
  </si>
  <si>
    <t>Dépôts et cautionnements versés (275)</t>
  </si>
  <si>
    <t>UGBA260</t>
  </si>
  <si>
    <t>Autres créances immobilisées (276)</t>
  </si>
  <si>
    <t>UGBA270</t>
  </si>
  <si>
    <t>Versements restant à effectuer sur titres immo non libérés (279)</t>
  </si>
  <si>
    <t xml:space="preserve">Total Actif immobilisé  </t>
  </si>
  <si>
    <t xml:space="preserve"> ACTIF CIRCULANT</t>
  </si>
  <si>
    <t xml:space="preserve">    Stocks et en-cours (3)</t>
  </si>
  <si>
    <t>UGBA280</t>
  </si>
  <si>
    <t>Matières premières et fournitures (31)</t>
  </si>
  <si>
    <t>UGBA290</t>
  </si>
  <si>
    <t>Autres approvisionnements (32)</t>
  </si>
  <si>
    <t>UGBA300</t>
  </si>
  <si>
    <t xml:space="preserve">    Fournisseurs débiteurs (409)</t>
  </si>
  <si>
    <t xml:space="preserve">    Créances d'exploitation</t>
  </si>
  <si>
    <t>UGBA310</t>
  </si>
  <si>
    <t>Redevables et comptes rattachés (41 sauf 419)</t>
  </si>
  <si>
    <t>UGBA320</t>
  </si>
  <si>
    <t>Personnel et comptes rattachés (42X)</t>
  </si>
  <si>
    <t>UGBA330</t>
  </si>
  <si>
    <t>Sécurité sociale et autres organismes sociaux (43X)</t>
  </si>
  <si>
    <t>UGBA340</t>
  </si>
  <si>
    <t>Etat et autres collectivités publiques (44X)</t>
  </si>
  <si>
    <t>UGBA350</t>
  </si>
  <si>
    <t>Budgets annexes (45X)</t>
  </si>
  <si>
    <t>UGBA360</t>
  </si>
  <si>
    <t>Débiteurs divers et créditeurs divers (46X)</t>
  </si>
  <si>
    <t>UGBA370</t>
  </si>
  <si>
    <t xml:space="preserve">    Comptes transitoires ou d'attente (47X)</t>
  </si>
  <si>
    <t>UGBA380</t>
  </si>
  <si>
    <t xml:space="preserve">    Charges constatées d'avance (486)</t>
  </si>
  <si>
    <t xml:space="preserve">    Disponibilités</t>
  </si>
  <si>
    <t>UGBA390</t>
  </si>
  <si>
    <t>Banques, établissements financiers et assimilés (5X)</t>
  </si>
  <si>
    <t xml:space="preserve">Total Actif circulant  </t>
  </si>
  <si>
    <t>TOTAL ACTIF (II)</t>
  </si>
  <si>
    <r>
      <rPr>
        <b/>
        <sz val="14"/>
        <rFont val="Calibri"/>
        <family val="2"/>
      </rPr>
      <t xml:space="preserve"> PASSIF</t>
    </r>
    <r>
      <rPr>
        <b/>
        <sz val="10"/>
        <rFont val="Calibri"/>
        <family val="2"/>
      </rPr>
      <t xml:space="preserve"> 
</t>
    </r>
    <r>
      <rPr>
        <i/>
        <sz val="10"/>
        <rFont val="Calibri"/>
        <family val="2"/>
      </rPr>
      <t>(en €)</t>
    </r>
  </si>
  <si>
    <t>Avant affectation</t>
  </si>
  <si>
    <t xml:space="preserve"> CAPITAUX PROPRES</t>
  </si>
  <si>
    <t>UGBP010</t>
  </si>
  <si>
    <t xml:space="preserve">   Fonds propres sans droit de reprise (102°</t>
  </si>
  <si>
    <t>UGBP020</t>
  </si>
  <si>
    <t xml:space="preserve">   Fonds propres avec droit de reprise (103)</t>
  </si>
  <si>
    <t>UGBP025</t>
  </si>
  <si>
    <t xml:space="preserve">   Ecarts de réévaluation (105)</t>
  </si>
  <si>
    <t>UGBP030</t>
  </si>
  <si>
    <t xml:space="preserve">   Réserves (106)</t>
  </si>
  <si>
    <t>UGBP040</t>
  </si>
  <si>
    <t xml:space="preserve">   Report à nouveau (11)</t>
  </si>
  <si>
    <t>UGBP050</t>
  </si>
  <si>
    <t xml:space="preserve">   Résultat de l'exercice (12)</t>
  </si>
  <si>
    <t>UGBP060</t>
  </si>
  <si>
    <t xml:space="preserve">   Subventions d' invest.affectées à des biens non renouvelables (13)</t>
  </si>
  <si>
    <t>UGBP070</t>
  </si>
  <si>
    <t xml:space="preserve">   Provisions réglementées (14)</t>
  </si>
  <si>
    <t xml:space="preserve">Total capitaux propres  </t>
  </si>
  <si>
    <t xml:space="preserve"> PROVISIONS </t>
  </si>
  <si>
    <t>UGBP080</t>
  </si>
  <si>
    <t xml:space="preserve">   Provisions pour risques (151)</t>
  </si>
  <si>
    <t>UGBP090</t>
  </si>
  <si>
    <t xml:space="preserve">   Prov.p.risques &amp; c.s/emprunts m21-s/legs et donation m22 (152)</t>
  </si>
  <si>
    <t>UGBP100</t>
  </si>
  <si>
    <t xml:space="preserve">   Provisions pour pensions et obligations similaires (153)</t>
  </si>
  <si>
    <t>UGBP105</t>
  </si>
  <si>
    <t xml:space="preserve">   Provisions pour impôts (155)</t>
  </si>
  <si>
    <t>UGBP108</t>
  </si>
  <si>
    <t xml:space="preserve">   Prov.pour renouvt des immo.(entreprises concessionnaires) (156)</t>
  </si>
  <si>
    <t>UGBP110</t>
  </si>
  <si>
    <t xml:space="preserve">   Provisions pour charges à répartir sur plusieurs exercices (157)</t>
  </si>
  <si>
    <t>UGBP120</t>
  </si>
  <si>
    <t xml:space="preserve">   Autres provisions pour charges (158)</t>
  </si>
  <si>
    <t xml:space="preserve">Total provisions pour risques et charges  </t>
  </si>
  <si>
    <t xml:space="preserve"> DETTES FINANCIERES</t>
  </si>
  <si>
    <t>UGBP125</t>
  </si>
  <si>
    <t xml:space="preserve">   Emprunts obligataires convertibles (161)</t>
  </si>
  <si>
    <t>UGBP130</t>
  </si>
  <si>
    <t xml:space="preserve">   Emprunts obligataires (163)</t>
  </si>
  <si>
    <t>UGBP140</t>
  </si>
  <si>
    <t xml:space="preserve">   Emprunts auprès des établissements de crédit (164)</t>
  </si>
  <si>
    <t>UGBP140X</t>
  </si>
  <si>
    <t xml:space="preserve">  Dont Banques, établs financiers et assimilés (5X)</t>
  </si>
  <si>
    <t>UGBP150</t>
  </si>
  <si>
    <t xml:space="preserve">   Dépôts et cautionnements reçus (165)</t>
  </si>
  <si>
    <t>UGBP160</t>
  </si>
  <si>
    <t xml:space="preserve">   Emprunts et dettes assorties de conditions particulières (167)</t>
  </si>
  <si>
    <t>UGBP170</t>
  </si>
  <si>
    <t xml:space="preserve">   Autres emprunts et dettes assimilées (168)</t>
  </si>
  <si>
    <t>UGBP180</t>
  </si>
  <si>
    <t xml:space="preserve">   Primes de remboursement des obligations (169)</t>
  </si>
  <si>
    <t>UGBP190</t>
  </si>
  <si>
    <t xml:space="preserve">   Av. reçues p/les org.de S.S/Dettes rattachées à des part.- M22 (171)</t>
  </si>
  <si>
    <t>UGBP200</t>
  </si>
  <si>
    <t xml:space="preserve">   Dettes rattachées à des participations (hors groupe) (174)</t>
  </si>
  <si>
    <t>UGBP210</t>
  </si>
  <si>
    <t xml:space="preserve">   Dettes rattachées à des sociétés en participations (178)</t>
  </si>
  <si>
    <t>UGBP220</t>
  </si>
  <si>
    <t xml:space="preserve">   Compte de liaison (18)</t>
  </si>
  <si>
    <t>UGBP230</t>
  </si>
  <si>
    <t xml:space="preserve">   Fonds dédiés (19)</t>
  </si>
  <si>
    <t xml:space="preserve">Total des dettes financières  </t>
  </si>
  <si>
    <t xml:space="preserve"> AUTRES DETTES</t>
  </si>
  <si>
    <t>UGBP240</t>
  </si>
  <si>
    <t xml:space="preserve">   Redevables créditeurs (419)</t>
  </si>
  <si>
    <t>UGBP240X</t>
  </si>
  <si>
    <t xml:space="preserve">  Dont avances reçues (4191)</t>
  </si>
  <si>
    <t>UGBP250</t>
  </si>
  <si>
    <t xml:space="preserve">   Fournisseurs d'exploitation (401, 4081)</t>
  </si>
  <si>
    <t>UGBP255</t>
  </si>
  <si>
    <t xml:space="preserve">   Fournisseurs d'exploitation - Effet à payer (403)</t>
  </si>
  <si>
    <t>UGBP260</t>
  </si>
  <si>
    <t xml:space="preserve">   Fournisseurs d'immobilisations (404, 4084)</t>
  </si>
  <si>
    <t>UGBP270</t>
  </si>
  <si>
    <t xml:space="preserve">   Fournisseurs - Différence de conversion (407)</t>
  </si>
  <si>
    <t>UGBP280</t>
  </si>
  <si>
    <t xml:space="preserve">   Personnel et comptes rattachés (42X)</t>
  </si>
  <si>
    <t>UGBP290</t>
  </si>
  <si>
    <t xml:space="preserve">   Sécurité sociale et autres organismes sociaux (43X)</t>
  </si>
  <si>
    <t>UGBP300</t>
  </si>
  <si>
    <t xml:space="preserve">   Etat et autres collectivités publiques (44X)</t>
  </si>
  <si>
    <t>UGBP310</t>
  </si>
  <si>
    <t xml:space="preserve">   Budgets annexes (45)</t>
  </si>
  <si>
    <t>UGBP310X</t>
  </si>
  <si>
    <t xml:space="preserve">  Dont compte courant CNAMTS (45411)</t>
  </si>
  <si>
    <t>UGBP320</t>
  </si>
  <si>
    <t xml:space="preserve">   Débiteurs divers et créditeurs divers (46X)</t>
  </si>
  <si>
    <t>UGBP330</t>
  </si>
  <si>
    <t xml:space="preserve">   Comptes transitoires ou d'attente (47X)</t>
  </si>
  <si>
    <t>UGBP340</t>
  </si>
  <si>
    <t xml:space="preserve">   Produits constatés d'avance (487)</t>
  </si>
  <si>
    <t xml:space="preserve">   Disponibilités</t>
  </si>
  <si>
    <t>UGBP350</t>
  </si>
  <si>
    <t xml:space="preserve">Total autres dettes  </t>
  </si>
  <si>
    <t>TOTAL PASSIF (II)</t>
  </si>
  <si>
    <t>COMPTE DE RESULTAT</t>
  </si>
  <si>
    <t>(en €)</t>
  </si>
  <si>
    <t>UGCR010</t>
  </si>
  <si>
    <t>DAF / MIGAC</t>
  </si>
  <si>
    <t>UGCR020</t>
  </si>
  <si>
    <t>Autres pdts tarification</t>
  </si>
  <si>
    <t>UGCR030</t>
  </si>
  <si>
    <t>Autres produits</t>
  </si>
  <si>
    <t>Recettes d'activité</t>
  </si>
  <si>
    <t>UGCR040</t>
  </si>
  <si>
    <t xml:space="preserve">Variation des stocks ( en cours de production) </t>
  </si>
  <si>
    <t>UGCR050</t>
  </si>
  <si>
    <t>Production immobilisée</t>
  </si>
  <si>
    <t>UGCR060</t>
  </si>
  <si>
    <t>Subventions d'exploitation</t>
  </si>
  <si>
    <t>UGCR070</t>
  </si>
  <si>
    <t>Autres produits de gestion courante</t>
  </si>
  <si>
    <t>UGCR080</t>
  </si>
  <si>
    <t>Reprise de provisions et transfert de charges</t>
  </si>
  <si>
    <t>Produits d'exploitation</t>
  </si>
  <si>
    <t>UGCR090</t>
  </si>
  <si>
    <t>Achats</t>
  </si>
  <si>
    <t>UGCR100</t>
  </si>
  <si>
    <t>Variation stocks</t>
  </si>
  <si>
    <t>UGCR110</t>
  </si>
  <si>
    <t>Charges externes</t>
  </si>
  <si>
    <t>UGCR120</t>
  </si>
  <si>
    <t>I &amp; T sur salaires</t>
  </si>
  <si>
    <t>UGCR130</t>
  </si>
  <si>
    <t>Autres I &amp; T</t>
  </si>
  <si>
    <t>UGCR140</t>
  </si>
  <si>
    <t>Salaires &amp; Traitements</t>
  </si>
  <si>
    <t>UGCR150</t>
  </si>
  <si>
    <t>Charges sociales</t>
  </si>
  <si>
    <t>UGCR160</t>
  </si>
  <si>
    <t>Autres charges</t>
  </si>
  <si>
    <t>UGCR170</t>
  </si>
  <si>
    <t>Dotations amortissements</t>
  </si>
  <si>
    <t>UGCR180</t>
  </si>
  <si>
    <t>Dotations aux provisions</t>
  </si>
  <si>
    <t>Charges d'exploitation</t>
  </si>
  <si>
    <t>Résultat d'exploitation</t>
  </si>
  <si>
    <t>UGCR190</t>
  </si>
  <si>
    <t>Produits financiers</t>
  </si>
  <si>
    <t>UGCR200</t>
  </si>
  <si>
    <t>Reprise de provisions et transfert de charges s/éléments financiers</t>
  </si>
  <si>
    <t>UGCR210</t>
  </si>
  <si>
    <t>Charges financières</t>
  </si>
  <si>
    <t>UGCR220</t>
  </si>
  <si>
    <t>Dotations aux provisions s/ éléments financiers</t>
  </si>
  <si>
    <t>Résultat financier</t>
  </si>
  <si>
    <t>Résultat courant</t>
  </si>
  <si>
    <t>UGCR230</t>
  </si>
  <si>
    <t>Produits exceptionnels gestion</t>
  </si>
  <si>
    <t>UGCR240</t>
  </si>
  <si>
    <t>Produits exceptionnels capital</t>
  </si>
  <si>
    <t>UGCR250</t>
  </si>
  <si>
    <t>QP subvention rapportée au résultat</t>
  </si>
  <si>
    <t>UGCR260</t>
  </si>
  <si>
    <t>Reprises de provisions exceptionnelles &amp; transfert de charges</t>
  </si>
  <si>
    <t>UGCR270</t>
  </si>
  <si>
    <t>Report ressources non utilisées ex. antérieurs</t>
  </si>
  <si>
    <t>Produits exceptionnels</t>
  </si>
  <si>
    <t>UGCR280</t>
  </si>
  <si>
    <t>Charges exceptionnelles gestion</t>
  </si>
  <si>
    <t>UGCR290</t>
  </si>
  <si>
    <t>Charges exceptionnelles capital</t>
  </si>
  <si>
    <t>UGCR300</t>
  </si>
  <si>
    <t>Dotations aux provisions exceptionnelles</t>
  </si>
  <si>
    <t>UGCR310</t>
  </si>
  <si>
    <t>Engagement à réaliser s/ressources affectées</t>
  </si>
  <si>
    <t>Charges exceptionnelles</t>
  </si>
  <si>
    <t>Résultat exceptionnel</t>
  </si>
  <si>
    <t>UGCR320</t>
  </si>
  <si>
    <t>Impôts</t>
  </si>
  <si>
    <t>Total Produits</t>
  </si>
  <si>
    <t>Total Charges</t>
  </si>
  <si>
    <t>RESULTAT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</si>
</sst>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d/m/yy"/>
    <numFmt numFmtId="165" formatCode="#,##0.0"/>
    <numFmt numFmtId="166" formatCode="0.0%"/>
    <numFmt numFmtId="167" formatCode="_-* #,##0.00\ [$€]_-;\-* #,##0.00\ [$€]_-;_-* &quot;-&quot;??\ [$€]_-;_-@_-"/>
    <numFmt numFmtId="168" formatCode="#,##0.0_ ;\-#,##0.0\ "/>
  </numFmts>
  <fonts count="3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</font>
    <font>
      <sz val="10"/>
      <name val="Arial"/>
      <family val="2"/>
    </font>
    <font>
      <b/>
      <sz val="12"/>
      <color theme="3" tint="0.39997558519241921"/>
      <name val="Calibri"/>
      <family val="2"/>
    </font>
    <font>
      <sz val="11"/>
      <color indexed="8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2"/>
      <name val="Calibri"/>
      <family val="2"/>
    </font>
    <font>
      <b/>
      <sz val="18"/>
      <color theme="3" tint="0.39997558519241921"/>
      <name val="Calibri"/>
      <family val="2"/>
    </font>
    <font>
      <b/>
      <sz val="18"/>
      <color theme="0" tint="-0.34998626667073579"/>
      <name val="Calibri"/>
      <family val="2"/>
    </font>
    <font>
      <b/>
      <sz val="14"/>
      <name val="Calibri"/>
      <family val="2"/>
    </font>
    <font>
      <i/>
      <sz val="10"/>
      <name val="Calibri"/>
      <family val="2"/>
    </font>
    <font>
      <b/>
      <sz val="9"/>
      <name val="Calibri"/>
      <family val="2"/>
    </font>
    <font>
      <sz val="10"/>
      <color theme="0"/>
      <name val="Calibri"/>
      <family val="2"/>
    </font>
    <font>
      <sz val="10"/>
      <color rgb="FFFF0000"/>
      <name val="Calibri"/>
      <family val="2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9"/>
      <color theme="0"/>
      <name val="Calibri"/>
      <family val="2"/>
    </font>
    <font>
      <sz val="10"/>
      <color indexed="16"/>
      <name val="Calibri"/>
      <family val="2"/>
    </font>
    <font>
      <sz val="9"/>
      <name val="Calibri"/>
      <family val="2"/>
    </font>
    <font>
      <i/>
      <sz val="9"/>
      <name val="Calibri"/>
      <family val="2"/>
    </font>
    <font>
      <sz val="10"/>
      <color indexed="20"/>
      <name val="Calibri"/>
      <family val="2"/>
    </font>
    <font>
      <b/>
      <sz val="8"/>
      <color indexed="81"/>
      <name val="Tahoma"/>
      <family val="2"/>
    </font>
    <font>
      <sz val="11"/>
      <color rgb="FF000000"/>
      <name val="Calibri"/>
      <family val="2"/>
    </font>
    <font>
      <b/>
      <sz val="9"/>
      <color rgb="FFFF0000"/>
      <name val="Calibri"/>
      <family val="2"/>
    </font>
    <font>
      <b/>
      <sz val="10"/>
      <color rgb="FFFF6600"/>
      <name val="Calibri"/>
      <family val="2"/>
    </font>
    <font>
      <b/>
      <sz val="11"/>
      <name val="Calibri"/>
      <family val="2"/>
    </font>
    <font>
      <b/>
      <i/>
      <sz val="9"/>
      <color theme="0"/>
      <name val="Calibri"/>
      <family val="2"/>
    </font>
    <font>
      <b/>
      <sz val="8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7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27" fillId="0" borderId="0"/>
    <xf numFmtId="0" fontId="4" fillId="0" borderId="0"/>
    <xf numFmtId="0" fontId="2" fillId="0" borderId="0"/>
  </cellStyleXfs>
  <cellXfs count="304">
    <xf numFmtId="0" fontId="0" fillId="0" borderId="0" xfId="0"/>
    <xf numFmtId="0" fontId="3" fillId="2" borderId="0" xfId="1" applyFont="1" applyFill="1" applyProtection="1">
      <protection hidden="1"/>
    </xf>
    <xf numFmtId="0" fontId="3" fillId="3" borderId="0" xfId="1" applyFont="1" applyFill="1" applyProtection="1">
      <protection locked="0" hidden="1"/>
    </xf>
    <xf numFmtId="0" fontId="5" fillId="3" borderId="0" xfId="0" applyFont="1" applyFill="1" applyProtection="1">
      <protection hidden="1"/>
    </xf>
    <xf numFmtId="4" fontId="3" fillId="3" borderId="0" xfId="1" applyNumberFormat="1" applyFont="1" applyFill="1" applyProtection="1">
      <protection locked="0" hidden="1"/>
    </xf>
    <xf numFmtId="0" fontId="5" fillId="3" borderId="0" xfId="0" applyFont="1" applyFill="1" applyAlignment="1" applyProtection="1">
      <alignment horizontal="right"/>
      <protection hidden="1"/>
    </xf>
    <xf numFmtId="0" fontId="3" fillId="4" borderId="0" xfId="0" applyFont="1" applyFill="1" applyAlignment="1" applyProtection="1">
      <alignment horizontal="center"/>
      <protection locked="0" hidden="1"/>
    </xf>
    <xf numFmtId="0" fontId="7" fillId="5" borderId="0" xfId="2" applyFont="1" applyFill="1" applyProtection="1">
      <protection locked="0" hidden="1"/>
    </xf>
    <xf numFmtId="0" fontId="7" fillId="5" borderId="0" xfId="2" applyFont="1" applyFill="1" applyAlignment="1" applyProtection="1">
      <alignment horizontal="right"/>
      <protection locked="0" hidden="1"/>
    </xf>
    <xf numFmtId="4" fontId="8" fillId="6" borderId="0" xfId="2" applyNumberFormat="1" applyFont="1" applyFill="1" applyProtection="1">
      <protection locked="0" hidden="1"/>
    </xf>
    <xf numFmtId="0" fontId="9" fillId="3" borderId="0" xfId="1" applyNumberFormat="1" applyFont="1" applyFill="1" applyBorder="1" applyAlignment="1" applyProtection="1">
      <alignment horizontal="left"/>
      <protection locked="0" hidden="1"/>
    </xf>
    <xf numFmtId="0" fontId="9" fillId="3" borderId="0" xfId="1" quotePrefix="1" applyFont="1" applyFill="1" applyAlignment="1" applyProtection="1">
      <alignment horizontal="right"/>
      <protection locked="0" hidden="1"/>
    </xf>
    <xf numFmtId="0" fontId="10" fillId="4" borderId="0" xfId="0" applyFont="1" applyFill="1" applyAlignment="1" applyProtection="1">
      <alignment horizontal="center"/>
      <protection locked="0" hidden="1"/>
    </xf>
    <xf numFmtId="10" fontId="8" fillId="6" borderId="0" xfId="2" applyNumberFormat="1" applyFont="1" applyFill="1" applyProtection="1">
      <protection locked="0" hidden="1"/>
    </xf>
    <xf numFmtId="0" fontId="11" fillId="2" borderId="0" xfId="1" applyFont="1" applyFill="1" applyAlignment="1" applyProtection="1">
      <alignment vertical="center"/>
      <protection hidden="1"/>
    </xf>
    <xf numFmtId="0" fontId="11" fillId="3" borderId="0" xfId="1" applyFont="1" applyFill="1" applyAlignment="1" applyProtection="1">
      <alignment vertical="center"/>
      <protection locked="0" hidden="1"/>
    </xf>
    <xf numFmtId="0" fontId="12" fillId="3" borderId="0" xfId="1" applyNumberFormat="1" applyFont="1" applyFill="1" applyBorder="1" applyAlignment="1" applyProtection="1">
      <alignment horizontal="center" vertical="center"/>
      <protection locked="0" hidden="1"/>
    </xf>
    <xf numFmtId="0" fontId="11" fillId="2" borderId="0" xfId="1" applyFont="1" applyFill="1" applyProtection="1">
      <protection hidden="1"/>
    </xf>
    <xf numFmtId="0" fontId="11" fillId="3" borderId="0" xfId="1" applyFont="1" applyFill="1" applyProtection="1">
      <protection locked="0" hidden="1"/>
    </xf>
    <xf numFmtId="0" fontId="13" fillId="3" borderId="0" xfId="1" applyNumberFormat="1" applyFont="1" applyFill="1" applyBorder="1" applyAlignment="1" applyProtection="1">
      <alignment horizontal="center"/>
      <protection hidden="1"/>
    </xf>
    <xf numFmtId="0" fontId="9" fillId="3" borderId="0" xfId="1" applyNumberFormat="1" applyFont="1" applyFill="1" applyBorder="1" applyAlignment="1" applyProtection="1">
      <alignment horizontal="centerContinuous"/>
      <protection locked="0" hidden="1"/>
    </xf>
    <xf numFmtId="0" fontId="10" fillId="3" borderId="0" xfId="1" applyNumberFormat="1" applyFont="1" applyFill="1" applyBorder="1" applyAlignment="1" applyProtection="1">
      <alignment horizontal="centerContinuous"/>
      <protection locked="0" hidden="1"/>
    </xf>
    <xf numFmtId="4" fontId="11" fillId="3" borderId="0" xfId="1" applyNumberFormat="1" applyFont="1" applyFill="1" applyBorder="1" applyAlignment="1" applyProtection="1">
      <alignment horizontal="centerContinuous"/>
      <protection locked="0" hidden="1"/>
    </xf>
    <xf numFmtId="4" fontId="11" fillId="3" borderId="0" xfId="1" applyNumberFormat="1" applyFont="1" applyFill="1" applyAlignment="1" applyProtection="1">
      <alignment horizontal="centerContinuous"/>
      <protection locked="0" hidden="1"/>
    </xf>
    <xf numFmtId="0" fontId="10" fillId="2" borderId="0" xfId="3" applyFont="1" applyFill="1" applyProtection="1">
      <protection hidden="1"/>
    </xf>
    <xf numFmtId="0" fontId="10" fillId="3" borderId="0" xfId="3" applyFont="1" applyFill="1" applyProtection="1">
      <protection locked="0" hidden="1"/>
    </xf>
    <xf numFmtId="0" fontId="10" fillId="7" borderId="1" xfId="3" applyNumberFormat="1" applyFont="1" applyFill="1" applyBorder="1" applyAlignment="1" applyProtection="1">
      <alignment horizontal="center" vertical="center" wrapText="1"/>
      <protection locked="0" hidden="1"/>
    </xf>
    <xf numFmtId="0" fontId="10" fillId="7" borderId="2" xfId="3" applyNumberFormat="1" applyFont="1" applyFill="1" applyBorder="1" applyAlignment="1" applyProtection="1">
      <alignment horizontal="center" vertical="center"/>
      <protection locked="0" hidden="1"/>
    </xf>
    <xf numFmtId="4" fontId="10" fillId="7" borderId="3" xfId="3" applyNumberFormat="1" applyFont="1" applyFill="1" applyBorder="1" applyAlignment="1" applyProtection="1">
      <alignment horizontal="center" vertical="center"/>
      <protection locked="0" hidden="1"/>
    </xf>
    <xf numFmtId="4" fontId="10" fillId="7" borderId="4" xfId="3" applyNumberFormat="1" applyFont="1" applyFill="1" applyBorder="1" applyAlignment="1" applyProtection="1">
      <alignment horizontal="center" vertical="center"/>
      <protection locked="0" hidden="1"/>
    </xf>
    <xf numFmtId="4" fontId="10" fillId="7" borderId="5" xfId="3" applyNumberFormat="1" applyFont="1" applyFill="1" applyBorder="1" applyAlignment="1" applyProtection="1">
      <alignment horizontal="center" vertical="center"/>
      <protection locked="0" hidden="1"/>
    </xf>
    <xf numFmtId="4" fontId="10" fillId="7" borderId="6" xfId="3" applyNumberFormat="1" applyFont="1" applyFill="1" applyBorder="1" applyAlignment="1" applyProtection="1">
      <alignment horizontal="centerContinuous" vertical="center"/>
      <protection locked="0" hidden="1"/>
    </xf>
    <xf numFmtId="3" fontId="16" fillId="7" borderId="7" xfId="2" applyNumberFormat="1" applyFont="1" applyFill="1" applyBorder="1" applyAlignment="1" applyProtection="1">
      <alignment horizontal="centerContinuous" vertical="center"/>
      <protection locked="0" hidden="1"/>
    </xf>
    <xf numFmtId="164" fontId="16" fillId="7" borderId="8" xfId="2" applyNumberFormat="1" applyFont="1" applyFill="1" applyBorder="1" applyAlignment="1" applyProtection="1">
      <alignment horizontal="centerContinuous" vertical="center"/>
      <protection locked="0" hidden="1"/>
    </xf>
    <xf numFmtId="0" fontId="3" fillId="2" borderId="0" xfId="3" applyFont="1" applyFill="1" applyProtection="1">
      <protection hidden="1"/>
    </xf>
    <xf numFmtId="0" fontId="3" fillId="3" borderId="0" xfId="3" applyFont="1" applyFill="1" applyProtection="1">
      <protection locked="0" hidden="1"/>
    </xf>
    <xf numFmtId="0" fontId="10" fillId="7" borderId="9" xfId="3" applyNumberFormat="1" applyFont="1" applyFill="1" applyBorder="1" applyAlignment="1" applyProtection="1">
      <alignment horizontal="center" vertical="center"/>
      <protection locked="0" hidden="1"/>
    </xf>
    <xf numFmtId="0" fontId="10" fillId="7" borderId="10" xfId="3" applyNumberFormat="1" applyFont="1" applyFill="1" applyBorder="1" applyAlignment="1" applyProtection="1">
      <alignment horizontal="center" vertical="center"/>
      <protection locked="0" hidden="1"/>
    </xf>
    <xf numFmtId="4" fontId="10" fillId="7" borderId="11" xfId="3" applyNumberFormat="1" applyFont="1" applyFill="1" applyBorder="1" applyAlignment="1" applyProtection="1">
      <alignment horizontal="center"/>
      <protection locked="0" hidden="1"/>
    </xf>
    <xf numFmtId="4" fontId="10" fillId="7" borderId="12" xfId="3" applyNumberFormat="1" applyFont="1" applyFill="1" applyBorder="1" applyAlignment="1" applyProtection="1">
      <alignment horizontal="center"/>
      <protection locked="0" hidden="1"/>
    </xf>
    <xf numFmtId="4" fontId="10" fillId="7" borderId="13" xfId="3" applyNumberFormat="1" applyFont="1" applyFill="1" applyBorder="1" applyAlignment="1" applyProtection="1">
      <alignment horizontal="center"/>
      <protection locked="0" hidden="1"/>
    </xf>
    <xf numFmtId="3" fontId="16" fillId="7" borderId="14" xfId="2" applyNumberFormat="1" applyFont="1" applyFill="1" applyBorder="1" applyAlignment="1" applyProtection="1">
      <alignment horizontal="center" vertical="center"/>
      <protection locked="0" hidden="1"/>
    </xf>
    <xf numFmtId="3" fontId="16" fillId="7" borderId="15" xfId="2" applyNumberFormat="1" applyFont="1" applyFill="1" applyBorder="1" applyAlignment="1" applyProtection="1">
      <alignment horizontal="center" vertical="center"/>
      <protection locked="0" hidden="1"/>
    </xf>
    <xf numFmtId="0" fontId="17" fillId="2" borderId="0" xfId="1" applyFont="1" applyFill="1" applyProtection="1">
      <protection hidden="1"/>
    </xf>
    <xf numFmtId="0" fontId="18" fillId="3" borderId="0" xfId="1" applyFont="1" applyFill="1" applyProtection="1">
      <protection locked="0" hidden="1"/>
    </xf>
    <xf numFmtId="0" fontId="19" fillId="8" borderId="16" xfId="4" applyFont="1" applyFill="1" applyBorder="1" applyAlignment="1" applyProtection="1">
      <alignment horizontal="left" vertical="center" indent="1"/>
      <protection locked="0" hidden="1"/>
    </xf>
    <xf numFmtId="0" fontId="20" fillId="8" borderId="0" xfId="4" applyFont="1" applyFill="1" applyBorder="1" applyAlignment="1" applyProtection="1">
      <alignment horizontal="left" vertical="center" indent="1"/>
      <protection locked="0" hidden="1"/>
    </xf>
    <xf numFmtId="4" fontId="20" fillId="8" borderId="17" xfId="4" applyNumberFormat="1" applyFont="1" applyFill="1" applyBorder="1" applyAlignment="1" applyProtection="1">
      <alignment horizontal="right" vertical="center" indent="1"/>
      <protection locked="0" hidden="1"/>
    </xf>
    <xf numFmtId="4" fontId="20" fillId="8" borderId="18" xfId="4" applyNumberFormat="1" applyFont="1" applyFill="1" applyBorder="1" applyAlignment="1" applyProtection="1">
      <alignment horizontal="right" vertical="center" indent="1"/>
      <protection locked="0" hidden="1"/>
    </xf>
    <xf numFmtId="4" fontId="20" fillId="8" borderId="19" xfId="4" applyNumberFormat="1" applyFont="1" applyFill="1" applyBorder="1" applyAlignment="1" applyProtection="1">
      <alignment horizontal="right" vertical="center" indent="1"/>
      <protection locked="0" hidden="1"/>
    </xf>
    <xf numFmtId="4" fontId="20" fillId="8" borderId="20" xfId="4" applyNumberFormat="1" applyFont="1" applyFill="1" applyBorder="1" applyAlignment="1" applyProtection="1">
      <alignment horizontal="right" vertical="center" indent="1"/>
      <protection locked="0" hidden="1"/>
    </xf>
    <xf numFmtId="4" fontId="20" fillId="8" borderId="21" xfId="4" applyNumberFormat="1" applyFont="1" applyFill="1" applyBorder="1" applyAlignment="1" applyProtection="1">
      <alignment horizontal="right" vertical="center" indent="1"/>
      <protection locked="0" hidden="1"/>
    </xf>
    <xf numFmtId="4" fontId="20" fillId="8" borderId="22" xfId="4" applyNumberFormat="1" applyFont="1" applyFill="1" applyBorder="1" applyAlignment="1" applyProtection="1">
      <alignment horizontal="right" vertical="center" indent="1"/>
      <protection locked="0" hidden="1"/>
    </xf>
    <xf numFmtId="0" fontId="17" fillId="3" borderId="0" xfId="1" applyFont="1" applyFill="1" applyProtection="1">
      <protection locked="0" hidden="1"/>
    </xf>
    <xf numFmtId="0" fontId="20" fillId="9" borderId="9" xfId="4" applyFont="1" applyFill="1" applyBorder="1" applyAlignment="1" applyProtection="1">
      <alignment vertical="center"/>
      <protection locked="0" hidden="1"/>
    </xf>
    <xf numFmtId="0" fontId="20" fillId="9" borderId="10" xfId="4" applyFont="1" applyFill="1" applyBorder="1" applyAlignment="1" applyProtection="1">
      <alignment horizontal="left" vertical="center" indent="2"/>
      <protection locked="0" hidden="1"/>
    </xf>
    <xf numFmtId="3" fontId="20" fillId="9" borderId="23" xfId="4" applyNumberFormat="1" applyFont="1" applyFill="1" applyBorder="1" applyAlignment="1" applyProtection="1">
      <alignment horizontal="right" vertical="center" indent="1"/>
      <protection hidden="1"/>
    </xf>
    <xf numFmtId="3" fontId="20" fillId="9" borderId="24" xfId="4" applyNumberFormat="1" applyFont="1" applyFill="1" applyBorder="1" applyAlignment="1" applyProtection="1">
      <alignment horizontal="right" vertical="center" indent="1"/>
      <protection hidden="1"/>
    </xf>
    <xf numFmtId="3" fontId="20" fillId="9" borderId="15" xfId="4" applyNumberFormat="1" applyFont="1" applyFill="1" applyBorder="1" applyAlignment="1" applyProtection="1">
      <alignment horizontal="right" vertical="center" indent="1"/>
      <protection hidden="1"/>
    </xf>
    <xf numFmtId="165" fontId="21" fillId="9" borderId="23" xfId="4" applyNumberFormat="1" applyFont="1" applyFill="1" applyBorder="1" applyAlignment="1" applyProtection="1">
      <alignment horizontal="right" vertical="center" indent="1"/>
      <protection hidden="1"/>
    </xf>
    <xf numFmtId="4" fontId="21" fillId="9" borderId="15" xfId="4" applyNumberFormat="1" applyFont="1" applyFill="1" applyBorder="1" applyAlignment="1" applyProtection="1">
      <alignment horizontal="right" vertical="center" indent="1"/>
      <protection hidden="1"/>
    </xf>
    <xf numFmtId="0" fontId="10" fillId="4" borderId="0" xfId="0" applyFont="1" applyFill="1" applyAlignment="1" applyProtection="1">
      <alignment horizontal="center"/>
      <protection hidden="1"/>
    </xf>
    <xf numFmtId="0" fontId="22" fillId="2" borderId="0" xfId="1" applyFont="1" applyFill="1" applyProtection="1">
      <protection hidden="1"/>
    </xf>
    <xf numFmtId="0" fontId="3" fillId="3" borderId="25" xfId="1" applyNumberFormat="1" applyFont="1" applyFill="1" applyBorder="1" applyAlignment="1" applyProtection="1">
      <protection locked="0" hidden="1"/>
    </xf>
    <xf numFmtId="0" fontId="3" fillId="3" borderId="26" xfId="1" quotePrefix="1" applyNumberFormat="1" applyFont="1" applyFill="1" applyBorder="1" applyAlignment="1" applyProtection="1">
      <alignment horizontal="left" wrapText="1"/>
      <protection locked="0" hidden="1"/>
    </xf>
    <xf numFmtId="3" fontId="3" fillId="3" borderId="27" xfId="4" applyNumberFormat="1" applyFont="1" applyFill="1" applyBorder="1" applyAlignment="1" applyProtection="1">
      <alignment horizontal="right" indent="1"/>
      <protection hidden="1"/>
    </xf>
    <xf numFmtId="3" fontId="3" fillId="3" borderId="28" xfId="4" applyNumberFormat="1" applyFont="1" applyFill="1" applyBorder="1" applyAlignment="1" applyProtection="1">
      <alignment horizontal="right" indent="1"/>
      <protection hidden="1"/>
    </xf>
    <xf numFmtId="3" fontId="3" fillId="10" borderId="29" xfId="4" applyNumberFormat="1" applyFont="1" applyFill="1" applyBorder="1" applyAlignment="1" applyProtection="1">
      <alignment horizontal="right" indent="1"/>
      <protection hidden="1"/>
    </xf>
    <xf numFmtId="3" fontId="3" fillId="10" borderId="30" xfId="4" applyNumberFormat="1" applyFont="1" applyFill="1" applyBorder="1" applyAlignment="1" applyProtection="1">
      <alignment horizontal="right" indent="1"/>
      <protection hidden="1"/>
    </xf>
    <xf numFmtId="165" fontId="23" fillId="3" borderId="27" xfId="4" applyNumberFormat="1" applyFont="1" applyFill="1" applyBorder="1" applyAlignment="1" applyProtection="1">
      <alignment horizontal="right" indent="1"/>
      <protection hidden="1"/>
    </xf>
    <xf numFmtId="166" fontId="23" fillId="3" borderId="29" xfId="4" applyNumberFormat="1" applyFont="1" applyFill="1" applyBorder="1" applyAlignment="1" applyProtection="1">
      <alignment horizontal="right" indent="1"/>
      <protection hidden="1"/>
    </xf>
    <xf numFmtId="0" fontId="3" fillId="3" borderId="31" xfId="1" applyNumberFormat="1" applyFont="1" applyFill="1" applyBorder="1" applyAlignment="1" applyProtection="1">
      <protection locked="0" hidden="1"/>
    </xf>
    <xf numFmtId="0" fontId="3" fillId="3" borderId="32" xfId="1" quotePrefix="1" applyNumberFormat="1" applyFont="1" applyFill="1" applyBorder="1" applyAlignment="1" applyProtection="1">
      <alignment horizontal="left" wrapText="1"/>
      <protection locked="0" hidden="1"/>
    </xf>
    <xf numFmtId="3" fontId="3" fillId="3" borderId="33" xfId="4" applyNumberFormat="1" applyFont="1" applyFill="1" applyBorder="1" applyAlignment="1" applyProtection="1">
      <alignment horizontal="right" indent="1"/>
      <protection hidden="1"/>
    </xf>
    <xf numFmtId="3" fontId="3" fillId="3" borderId="34" xfId="4" applyNumberFormat="1" applyFont="1" applyFill="1" applyBorder="1" applyAlignment="1" applyProtection="1">
      <alignment horizontal="right" indent="1"/>
      <protection hidden="1"/>
    </xf>
    <xf numFmtId="3" fontId="3" fillId="10" borderId="35" xfId="4" applyNumberFormat="1" applyFont="1" applyFill="1" applyBorder="1" applyAlignment="1" applyProtection="1">
      <alignment horizontal="right" indent="1"/>
      <protection hidden="1"/>
    </xf>
    <xf numFmtId="3" fontId="3" fillId="10" borderId="36" xfId="4" applyNumberFormat="1" applyFont="1" applyFill="1" applyBorder="1" applyAlignment="1" applyProtection="1">
      <alignment horizontal="right" indent="1"/>
      <protection hidden="1"/>
    </xf>
    <xf numFmtId="165" fontId="23" fillId="3" borderId="33" xfId="4" applyNumberFormat="1" applyFont="1" applyFill="1" applyBorder="1" applyAlignment="1" applyProtection="1">
      <alignment horizontal="right" indent="1"/>
      <protection hidden="1"/>
    </xf>
    <xf numFmtId="166" fontId="23" fillId="3" borderId="35" xfId="4" applyNumberFormat="1" applyFont="1" applyFill="1" applyBorder="1" applyAlignment="1" applyProtection="1">
      <alignment horizontal="right" indent="1"/>
      <protection hidden="1"/>
    </xf>
    <xf numFmtId="0" fontId="3" fillId="4" borderId="0" xfId="0" applyFont="1" applyFill="1" applyAlignment="1" applyProtection="1">
      <alignment horizontal="center"/>
      <protection hidden="1"/>
    </xf>
    <xf numFmtId="0" fontId="15" fillId="3" borderId="0" xfId="1" applyFont="1" applyFill="1" applyProtection="1">
      <protection locked="0" hidden="1"/>
    </xf>
    <xf numFmtId="0" fontId="15" fillId="3" borderId="37" xfId="1" applyNumberFormat="1" applyFont="1" applyFill="1" applyBorder="1" applyAlignment="1" applyProtection="1">
      <protection locked="0" hidden="1"/>
    </xf>
    <xf numFmtId="0" fontId="15" fillId="3" borderId="38" xfId="1" applyNumberFormat="1" applyFont="1" applyFill="1" applyBorder="1" applyAlignment="1" applyProtection="1">
      <alignment wrapText="1"/>
      <protection locked="0" hidden="1"/>
    </xf>
    <xf numFmtId="3" fontId="15" fillId="3" borderId="39" xfId="4" applyNumberFormat="1" applyFont="1" applyFill="1" applyBorder="1" applyAlignment="1" applyProtection="1">
      <alignment horizontal="right" indent="1"/>
      <protection hidden="1"/>
    </xf>
    <xf numFmtId="3" fontId="15" fillId="3" borderId="40" xfId="4" applyNumberFormat="1" applyFont="1" applyFill="1" applyBorder="1" applyAlignment="1" applyProtection="1">
      <alignment horizontal="right" indent="1"/>
      <protection hidden="1"/>
    </xf>
    <xf numFmtId="3" fontId="15" fillId="10" borderId="41" xfId="4" applyNumberFormat="1" applyFont="1" applyFill="1" applyBorder="1" applyAlignment="1" applyProtection="1">
      <alignment horizontal="right" indent="1"/>
      <protection hidden="1"/>
    </xf>
    <xf numFmtId="3" fontId="15" fillId="10" borderId="42" xfId="4" applyNumberFormat="1" applyFont="1" applyFill="1" applyBorder="1" applyAlignment="1" applyProtection="1">
      <alignment horizontal="right" indent="1"/>
      <protection hidden="1"/>
    </xf>
    <xf numFmtId="165" fontId="24" fillId="3" borderId="39" xfId="4" applyNumberFormat="1" applyFont="1" applyFill="1" applyBorder="1" applyAlignment="1" applyProtection="1">
      <alignment horizontal="right" indent="1"/>
      <protection hidden="1"/>
    </xf>
    <xf numFmtId="166" fontId="24" fillId="3" borderId="41" xfId="4" applyNumberFormat="1" applyFont="1" applyFill="1" applyBorder="1" applyAlignment="1" applyProtection="1">
      <alignment horizontal="right" indent="1"/>
      <protection hidden="1"/>
    </xf>
    <xf numFmtId="0" fontId="15" fillId="4" borderId="0" xfId="0" applyFont="1" applyFill="1" applyAlignment="1" applyProtection="1">
      <alignment horizontal="center"/>
      <protection hidden="1"/>
    </xf>
    <xf numFmtId="166" fontId="21" fillId="9" borderId="15" xfId="4" applyNumberFormat="1" applyFont="1" applyFill="1" applyBorder="1" applyAlignment="1" applyProtection="1">
      <alignment horizontal="right" vertical="center" indent="1"/>
      <protection hidden="1"/>
    </xf>
    <xf numFmtId="0" fontId="3" fillId="3" borderId="25" xfId="1" applyNumberFormat="1" applyFont="1" applyFill="1" applyBorder="1" applyProtection="1">
      <protection locked="0" hidden="1"/>
    </xf>
    <xf numFmtId="0" fontId="3" fillId="3" borderId="26" xfId="1" quotePrefix="1" applyNumberFormat="1" applyFont="1" applyFill="1" applyBorder="1" applyAlignment="1" applyProtection="1">
      <alignment horizontal="left"/>
      <protection locked="0" hidden="1"/>
    </xf>
    <xf numFmtId="3" fontId="3" fillId="3" borderId="27" xfId="4" applyNumberFormat="1" applyFont="1" applyFill="1" applyBorder="1" applyAlignment="1" applyProtection="1">
      <alignment horizontal="right" vertical="center" indent="1"/>
      <protection hidden="1"/>
    </xf>
    <xf numFmtId="3" fontId="3" fillId="3" borderId="28" xfId="4" applyNumberFormat="1" applyFont="1" applyFill="1" applyBorder="1" applyAlignment="1" applyProtection="1">
      <alignment horizontal="right" vertical="center" indent="1"/>
      <protection hidden="1"/>
    </xf>
    <xf numFmtId="3" fontId="3" fillId="10" borderId="29" xfId="4" applyNumberFormat="1" applyFont="1" applyFill="1" applyBorder="1" applyAlignment="1" applyProtection="1">
      <alignment horizontal="right" vertical="center" indent="1"/>
      <protection hidden="1"/>
    </xf>
    <xf numFmtId="3" fontId="3" fillId="10" borderId="30" xfId="4" applyNumberFormat="1" applyFont="1" applyFill="1" applyBorder="1" applyAlignment="1" applyProtection="1">
      <alignment horizontal="right" vertical="center" indent="1"/>
      <protection hidden="1"/>
    </xf>
    <xf numFmtId="165" fontId="23" fillId="3" borderId="27" xfId="4" applyNumberFormat="1" applyFont="1" applyFill="1" applyBorder="1" applyAlignment="1" applyProtection="1">
      <alignment horizontal="right" vertical="center" indent="1"/>
      <protection hidden="1"/>
    </xf>
    <xf numFmtId="166" fontId="23" fillId="3" borderId="29" xfId="4" applyNumberFormat="1" applyFont="1" applyFill="1" applyBorder="1" applyAlignment="1" applyProtection="1">
      <alignment horizontal="right" vertical="center" indent="1"/>
      <protection hidden="1"/>
    </xf>
    <xf numFmtId="0" fontId="3" fillId="3" borderId="31" xfId="1" applyNumberFormat="1" applyFont="1" applyFill="1" applyBorder="1" applyProtection="1">
      <protection locked="0" hidden="1"/>
    </xf>
    <xf numFmtId="0" fontId="3" fillId="3" borderId="32" xfId="1" quotePrefix="1" applyNumberFormat="1" applyFont="1" applyFill="1" applyBorder="1" applyAlignment="1" applyProtection="1">
      <alignment horizontal="left"/>
      <protection locked="0" hidden="1"/>
    </xf>
    <xf numFmtId="3" fontId="3" fillId="3" borderId="33" xfId="4" applyNumberFormat="1" applyFont="1" applyFill="1" applyBorder="1" applyAlignment="1" applyProtection="1">
      <alignment horizontal="right" vertical="center" indent="1"/>
      <protection hidden="1"/>
    </xf>
    <xf numFmtId="3" fontId="3" fillId="3" borderId="34" xfId="4" applyNumberFormat="1" applyFont="1" applyFill="1" applyBorder="1" applyAlignment="1" applyProtection="1">
      <alignment horizontal="right" vertical="center" indent="1"/>
      <protection hidden="1"/>
    </xf>
    <xf numFmtId="3" fontId="3" fillId="10" borderId="35" xfId="4" applyNumberFormat="1" applyFont="1" applyFill="1" applyBorder="1" applyAlignment="1" applyProtection="1">
      <alignment horizontal="right" vertical="center" indent="1"/>
      <protection hidden="1"/>
    </xf>
    <xf numFmtId="3" fontId="3" fillId="10" borderId="36" xfId="4" applyNumberFormat="1" applyFont="1" applyFill="1" applyBorder="1" applyAlignment="1" applyProtection="1">
      <alignment horizontal="right" vertical="center" indent="1"/>
      <protection hidden="1"/>
    </xf>
    <xf numFmtId="165" fontId="23" fillId="3" borderId="33" xfId="4" applyNumberFormat="1" applyFont="1" applyFill="1" applyBorder="1" applyAlignment="1" applyProtection="1">
      <alignment horizontal="right" vertical="center" indent="1"/>
      <protection hidden="1"/>
    </xf>
    <xf numFmtId="166" fontId="23" fillId="3" borderId="35" xfId="4" applyNumberFormat="1" applyFont="1" applyFill="1" applyBorder="1" applyAlignment="1" applyProtection="1">
      <alignment horizontal="right" vertical="center" indent="1"/>
      <protection hidden="1"/>
    </xf>
    <xf numFmtId="0" fontId="15" fillId="3" borderId="31" xfId="1" applyNumberFormat="1" applyFont="1" applyFill="1" applyBorder="1" applyProtection="1">
      <protection locked="0" hidden="1"/>
    </xf>
    <xf numFmtId="0" fontId="15" fillId="3" borderId="32" xfId="1" applyNumberFormat="1" applyFont="1" applyFill="1" applyBorder="1" applyAlignment="1" applyProtection="1">
      <alignment wrapText="1"/>
      <protection locked="0" hidden="1"/>
    </xf>
    <xf numFmtId="3" fontId="15" fillId="3" borderId="33" xfId="4" applyNumberFormat="1" applyFont="1" applyFill="1" applyBorder="1" applyAlignment="1" applyProtection="1">
      <alignment horizontal="right" vertical="center" indent="1"/>
      <protection hidden="1"/>
    </xf>
    <xf numFmtId="3" fontId="15" fillId="3" borderId="34" xfId="4" applyNumberFormat="1" applyFont="1" applyFill="1" applyBorder="1" applyAlignment="1" applyProtection="1">
      <alignment horizontal="right" vertical="center" indent="1"/>
      <protection hidden="1"/>
    </xf>
    <xf numFmtId="3" fontId="15" fillId="10" borderId="35" xfId="4" applyNumberFormat="1" applyFont="1" applyFill="1" applyBorder="1" applyAlignment="1" applyProtection="1">
      <alignment horizontal="right" vertical="center" indent="1"/>
      <protection hidden="1"/>
    </xf>
    <xf numFmtId="3" fontId="15" fillId="10" borderId="36" xfId="4" applyNumberFormat="1" applyFont="1" applyFill="1" applyBorder="1" applyAlignment="1" applyProtection="1">
      <alignment horizontal="right" vertical="center" indent="1"/>
      <protection hidden="1"/>
    </xf>
    <xf numFmtId="165" fontId="24" fillId="3" borderId="33" xfId="4" applyNumberFormat="1" applyFont="1" applyFill="1" applyBorder="1" applyAlignment="1" applyProtection="1">
      <alignment horizontal="right" vertical="center" indent="1"/>
      <protection hidden="1"/>
    </xf>
    <xf numFmtId="166" fontId="24" fillId="3" borderId="35" xfId="4" applyNumberFormat="1" applyFont="1" applyFill="1" applyBorder="1" applyAlignment="1" applyProtection="1">
      <alignment horizontal="right" vertical="center" indent="1"/>
      <protection hidden="1"/>
    </xf>
    <xf numFmtId="0" fontId="3" fillId="4" borderId="0" xfId="0" applyFont="1" applyFill="1" applyBorder="1" applyAlignment="1" applyProtection="1">
      <alignment horizontal="center"/>
      <protection hidden="1"/>
    </xf>
    <xf numFmtId="3" fontId="20" fillId="9" borderId="43" xfId="4" applyNumberFormat="1" applyFont="1" applyFill="1" applyBorder="1" applyAlignment="1" applyProtection="1">
      <alignment horizontal="right" vertical="center" indent="1"/>
      <protection hidden="1"/>
    </xf>
    <xf numFmtId="0" fontId="10" fillId="3" borderId="0" xfId="1" applyFont="1" applyFill="1" applyProtection="1">
      <protection locked="0" hidden="1"/>
    </xf>
    <xf numFmtId="0" fontId="10" fillId="3" borderId="25" xfId="1" applyNumberFormat="1" applyFont="1" applyFill="1" applyBorder="1" applyProtection="1">
      <protection locked="0" hidden="1"/>
    </xf>
    <xf numFmtId="0" fontId="3" fillId="3" borderId="32" xfId="1" quotePrefix="1" applyNumberFormat="1" applyFont="1" applyFill="1" applyBorder="1" applyProtection="1">
      <protection locked="0" hidden="1"/>
    </xf>
    <xf numFmtId="0" fontId="15" fillId="3" borderId="37" xfId="1" applyNumberFormat="1" applyFont="1" applyFill="1" applyBorder="1" applyProtection="1">
      <protection locked="0" hidden="1"/>
    </xf>
    <xf numFmtId="0" fontId="3" fillId="3" borderId="38" xfId="0" quotePrefix="1" applyFont="1" applyFill="1" applyBorder="1" applyAlignment="1" applyProtection="1">
      <alignment vertical="center"/>
      <protection locked="0" hidden="1"/>
    </xf>
    <xf numFmtId="3" fontId="3" fillId="3" borderId="39" xfId="4" applyNumberFormat="1" applyFont="1" applyFill="1" applyBorder="1" applyAlignment="1" applyProtection="1">
      <alignment horizontal="right" vertical="center" indent="1"/>
      <protection hidden="1"/>
    </xf>
    <xf numFmtId="3" fontId="3" fillId="3" borderId="40" xfId="4" applyNumberFormat="1" applyFont="1" applyFill="1" applyBorder="1" applyAlignment="1" applyProtection="1">
      <alignment horizontal="right" vertical="center" indent="1"/>
      <protection hidden="1"/>
    </xf>
    <xf numFmtId="3" fontId="3" fillId="10" borderId="41" xfId="4" applyNumberFormat="1" applyFont="1" applyFill="1" applyBorder="1" applyAlignment="1" applyProtection="1">
      <alignment horizontal="right" vertical="center" indent="1"/>
      <protection hidden="1"/>
    </xf>
    <xf numFmtId="3" fontId="3" fillId="10" borderId="42" xfId="4" applyNumberFormat="1" applyFont="1" applyFill="1" applyBorder="1" applyAlignment="1" applyProtection="1">
      <alignment horizontal="right" vertical="center" indent="1"/>
      <protection hidden="1"/>
    </xf>
    <xf numFmtId="165" fontId="23" fillId="3" borderId="39" xfId="4" applyNumberFormat="1" applyFont="1" applyFill="1" applyBorder="1" applyAlignment="1" applyProtection="1">
      <alignment horizontal="right" vertical="center" indent="1"/>
      <protection hidden="1"/>
    </xf>
    <xf numFmtId="166" fontId="23" fillId="3" borderId="41" xfId="4" applyNumberFormat="1" applyFont="1" applyFill="1" applyBorder="1" applyAlignment="1" applyProtection="1">
      <alignment horizontal="right" vertical="center" indent="1"/>
      <protection hidden="1"/>
    </xf>
    <xf numFmtId="0" fontId="25" fillId="3" borderId="0" xfId="1" applyFont="1" applyFill="1" applyAlignment="1" applyProtection="1">
      <alignment vertical="center"/>
      <protection locked="0" hidden="1"/>
    </xf>
    <xf numFmtId="0" fontId="25" fillId="11" borderId="44" xfId="1" applyFont="1" applyFill="1" applyBorder="1" applyAlignment="1" applyProtection="1">
      <alignment horizontal="right" vertical="center"/>
      <protection locked="0" hidden="1"/>
    </xf>
    <xf numFmtId="0" fontId="10" fillId="11" borderId="45" xfId="1" applyFont="1" applyFill="1" applyBorder="1" applyAlignment="1" applyProtection="1">
      <alignment horizontal="right" vertical="center"/>
      <protection locked="0" hidden="1"/>
    </xf>
    <xf numFmtId="3" fontId="10" fillId="11" borderId="11" xfId="4" applyNumberFormat="1" applyFont="1" applyFill="1" applyBorder="1" applyAlignment="1" applyProtection="1">
      <alignment horizontal="right" vertical="center" indent="1"/>
      <protection hidden="1"/>
    </xf>
    <xf numFmtId="3" fontId="10" fillId="11" borderId="12" xfId="4" applyNumberFormat="1" applyFont="1" applyFill="1" applyBorder="1" applyAlignment="1" applyProtection="1">
      <alignment horizontal="right" vertical="center" indent="1"/>
      <protection hidden="1"/>
    </xf>
    <xf numFmtId="3" fontId="10" fillId="11" borderId="13" xfId="4" applyNumberFormat="1" applyFont="1" applyFill="1" applyBorder="1" applyAlignment="1" applyProtection="1">
      <alignment horizontal="right" vertical="center" indent="1"/>
      <protection hidden="1"/>
    </xf>
    <xf numFmtId="3" fontId="10" fillId="11" borderId="46" xfId="4" applyNumberFormat="1" applyFont="1" applyFill="1" applyBorder="1" applyAlignment="1" applyProtection="1">
      <alignment horizontal="right" vertical="center" indent="1"/>
      <protection hidden="1"/>
    </xf>
    <xf numFmtId="165" fontId="16" fillId="11" borderId="11" xfId="4" applyNumberFormat="1" applyFont="1" applyFill="1" applyBorder="1" applyAlignment="1" applyProtection="1">
      <alignment horizontal="right" vertical="center" indent="1"/>
      <protection hidden="1"/>
    </xf>
    <xf numFmtId="166" fontId="16" fillId="11" borderId="13" xfId="4" applyNumberFormat="1" applyFont="1" applyFill="1" applyBorder="1" applyAlignment="1" applyProtection="1">
      <alignment horizontal="right" vertical="center" indent="1"/>
      <protection hidden="1"/>
    </xf>
    <xf numFmtId="0" fontId="3" fillId="11" borderId="0" xfId="0" applyFont="1" applyFill="1" applyAlignment="1" applyProtection="1">
      <alignment horizontal="center"/>
      <protection hidden="1"/>
    </xf>
    <xf numFmtId="0" fontId="3" fillId="3" borderId="16" xfId="1" applyFont="1" applyFill="1" applyBorder="1" applyAlignment="1" applyProtection="1">
      <alignment horizontal="right"/>
      <protection locked="0" hidden="1"/>
    </xf>
    <xf numFmtId="0" fontId="3" fillId="3" borderId="0" xfId="1" quotePrefix="1" applyFont="1" applyFill="1" applyBorder="1" applyAlignment="1" applyProtection="1">
      <alignment horizontal="left"/>
      <protection locked="0" hidden="1"/>
    </xf>
    <xf numFmtId="3" fontId="3" fillId="3" borderId="17" xfId="1" applyNumberFormat="1" applyFont="1" applyFill="1" applyBorder="1" applyAlignment="1" applyProtection="1">
      <alignment horizontal="right"/>
      <protection hidden="1"/>
    </xf>
    <xf numFmtId="3" fontId="3" fillId="3" borderId="18" xfId="1" applyNumberFormat="1" applyFont="1" applyFill="1" applyBorder="1" applyAlignment="1" applyProtection="1">
      <alignment horizontal="right"/>
      <protection hidden="1"/>
    </xf>
    <xf numFmtId="3" fontId="3" fillId="10" borderId="19" xfId="1" applyNumberFormat="1" applyFont="1" applyFill="1" applyBorder="1" applyProtection="1">
      <protection hidden="1"/>
    </xf>
    <xf numFmtId="165" fontId="23" fillId="3" borderId="17" xfId="1" applyNumberFormat="1" applyFont="1" applyFill="1" applyBorder="1" applyProtection="1">
      <protection hidden="1"/>
    </xf>
    <xf numFmtId="166" fontId="23" fillId="3" borderId="19" xfId="1" applyNumberFormat="1" applyFont="1" applyFill="1" applyBorder="1" applyProtection="1">
      <protection hidden="1"/>
    </xf>
    <xf numFmtId="3" fontId="20" fillId="8" borderId="17" xfId="4" applyNumberFormat="1" applyFont="1" applyFill="1" applyBorder="1" applyAlignment="1" applyProtection="1">
      <alignment horizontal="right" vertical="center" indent="1"/>
      <protection hidden="1"/>
    </xf>
    <xf numFmtId="3" fontId="20" fillId="8" borderId="18" xfId="4" applyNumberFormat="1" applyFont="1" applyFill="1" applyBorder="1" applyAlignment="1" applyProtection="1">
      <alignment horizontal="right" vertical="center" indent="1"/>
      <protection hidden="1"/>
    </xf>
    <xf numFmtId="3" fontId="20" fillId="8" borderId="19" xfId="4" applyNumberFormat="1" applyFont="1" applyFill="1" applyBorder="1" applyAlignment="1" applyProtection="1">
      <alignment horizontal="right" vertical="center" indent="1"/>
      <protection hidden="1"/>
    </xf>
    <xf numFmtId="3" fontId="20" fillId="8" borderId="20" xfId="4" applyNumberFormat="1" applyFont="1" applyFill="1" applyBorder="1" applyAlignment="1" applyProtection="1">
      <alignment horizontal="right" vertical="center" indent="1"/>
      <protection hidden="1"/>
    </xf>
    <xf numFmtId="165" fontId="21" fillId="8" borderId="17" xfId="4" applyNumberFormat="1" applyFont="1" applyFill="1" applyBorder="1" applyAlignment="1" applyProtection="1">
      <alignment horizontal="right" vertical="center" indent="1"/>
      <protection hidden="1"/>
    </xf>
    <xf numFmtId="166" fontId="21" fillId="8" borderId="19" xfId="4" applyNumberFormat="1" applyFont="1" applyFill="1" applyBorder="1" applyAlignment="1" applyProtection="1">
      <alignment horizontal="right" vertical="center" indent="1"/>
      <protection hidden="1"/>
    </xf>
    <xf numFmtId="0" fontId="3" fillId="3" borderId="25" xfId="1" applyNumberFormat="1" applyFont="1" applyFill="1" applyBorder="1" applyAlignment="1" applyProtection="1">
      <alignment horizontal="left"/>
      <protection locked="0" hidden="1"/>
    </xf>
    <xf numFmtId="0" fontId="3" fillId="3" borderId="37" xfId="1" applyNumberFormat="1" applyFont="1" applyFill="1" applyBorder="1" applyAlignment="1" applyProtection="1">
      <alignment horizontal="left"/>
      <protection locked="0" hidden="1"/>
    </xf>
    <xf numFmtId="0" fontId="3" fillId="3" borderId="38" xfId="1" quotePrefix="1" applyNumberFormat="1" applyFont="1" applyFill="1" applyBorder="1" applyAlignment="1" applyProtection="1">
      <alignment horizontal="left"/>
      <protection locked="0" hidden="1"/>
    </xf>
    <xf numFmtId="0" fontId="3" fillId="3" borderId="16" xfId="1" quotePrefix="1" applyNumberFormat="1" applyFont="1" applyFill="1" applyBorder="1" applyAlignment="1" applyProtection="1">
      <alignment horizontal="left"/>
      <protection locked="0" hidden="1"/>
    </xf>
    <xf numFmtId="0" fontId="10" fillId="3" borderId="0" xfId="1" quotePrefix="1" applyNumberFormat="1" applyFont="1" applyFill="1" applyBorder="1" applyAlignment="1" applyProtection="1">
      <alignment horizontal="left"/>
      <protection locked="0" hidden="1"/>
    </xf>
    <xf numFmtId="3" fontId="3" fillId="10" borderId="19" xfId="1" applyNumberFormat="1" applyFont="1" applyFill="1" applyBorder="1" applyAlignment="1" applyProtection="1">
      <alignment horizontal="right"/>
      <protection hidden="1"/>
    </xf>
    <xf numFmtId="165" fontId="23" fillId="3" borderId="17" xfId="1" applyNumberFormat="1" applyFont="1" applyFill="1" applyBorder="1" applyAlignment="1" applyProtection="1">
      <alignment horizontal="right"/>
      <protection hidden="1"/>
    </xf>
    <xf numFmtId="166" fontId="23" fillId="3" borderId="19" xfId="1" applyNumberFormat="1" applyFont="1" applyFill="1" applyBorder="1" applyAlignment="1" applyProtection="1">
      <alignment horizontal="right"/>
      <protection hidden="1"/>
    </xf>
    <xf numFmtId="0" fontId="3" fillId="3" borderId="31" xfId="1" applyNumberFormat="1" applyFont="1" applyFill="1" applyBorder="1" applyAlignment="1" applyProtection="1">
      <alignment horizontal="left"/>
      <protection locked="0" hidden="1"/>
    </xf>
    <xf numFmtId="0" fontId="3" fillId="3" borderId="38" xfId="1" quotePrefix="1" applyNumberFormat="1" applyFont="1" applyFill="1" applyBorder="1" applyAlignment="1" applyProtection="1">
      <alignment wrapText="1"/>
      <protection locked="0" hidden="1"/>
    </xf>
    <xf numFmtId="0" fontId="3" fillId="3" borderId="16" xfId="1" applyNumberFormat="1" applyFont="1" applyFill="1" applyBorder="1" applyAlignment="1" applyProtection="1">
      <alignment horizontal="left"/>
      <protection locked="0" hidden="1"/>
    </xf>
    <xf numFmtId="0" fontId="3" fillId="3" borderId="0" xfId="1" applyNumberFormat="1" applyFont="1" applyFill="1" applyBorder="1" applyAlignment="1" applyProtection="1">
      <alignment wrapText="1"/>
      <protection locked="0" hidden="1"/>
    </xf>
    <xf numFmtId="0" fontId="3" fillId="3" borderId="47" xfId="1" applyNumberFormat="1" applyFont="1" applyFill="1" applyBorder="1" applyAlignment="1" applyProtection="1">
      <alignment horizontal="left"/>
      <protection locked="0" hidden="1"/>
    </xf>
    <xf numFmtId="0" fontId="3" fillId="3" borderId="48" xfId="1" quotePrefix="1" applyNumberFormat="1" applyFont="1" applyFill="1" applyBorder="1" applyAlignment="1" applyProtection="1">
      <alignment horizontal="left" wrapText="1"/>
      <protection locked="0" hidden="1"/>
    </xf>
    <xf numFmtId="3" fontId="3" fillId="3" borderId="21" xfId="4" applyNumberFormat="1" applyFont="1" applyFill="1" applyBorder="1" applyAlignment="1" applyProtection="1">
      <alignment horizontal="right" vertical="center" indent="1"/>
      <protection hidden="1"/>
    </xf>
    <xf numFmtId="3" fontId="3" fillId="3" borderId="22" xfId="4" applyNumberFormat="1" applyFont="1" applyFill="1" applyBorder="1" applyAlignment="1" applyProtection="1">
      <alignment horizontal="right" vertical="center" indent="1"/>
      <protection hidden="1"/>
    </xf>
    <xf numFmtId="3" fontId="3" fillId="10" borderId="49" xfId="4" applyNumberFormat="1" applyFont="1" applyFill="1" applyBorder="1" applyAlignment="1" applyProtection="1">
      <alignment horizontal="right" vertical="center" indent="1"/>
      <protection hidden="1"/>
    </xf>
    <xf numFmtId="3" fontId="3" fillId="10" borderId="50" xfId="4" applyNumberFormat="1" applyFont="1" applyFill="1" applyBorder="1" applyAlignment="1" applyProtection="1">
      <alignment horizontal="right" vertical="center" indent="1"/>
      <protection hidden="1"/>
    </xf>
    <xf numFmtId="165" fontId="23" fillId="3" borderId="21" xfId="4" applyNumberFormat="1" applyFont="1" applyFill="1" applyBorder="1" applyAlignment="1" applyProtection="1">
      <alignment horizontal="right" vertical="center" indent="1"/>
      <protection hidden="1"/>
    </xf>
    <xf numFmtId="166" fontId="23" fillId="3" borderId="49" xfId="4" applyNumberFormat="1" applyFont="1" applyFill="1" applyBorder="1" applyAlignment="1" applyProtection="1">
      <alignment horizontal="right" vertical="center" indent="1"/>
      <protection hidden="1"/>
    </xf>
    <xf numFmtId="0" fontId="22" fillId="3" borderId="0" xfId="1" applyFont="1" applyFill="1" applyProtection="1">
      <protection locked="0" hidden="1"/>
    </xf>
    <xf numFmtId="0" fontId="22" fillId="3" borderId="9" xfId="1" applyNumberFormat="1" applyFont="1" applyFill="1" applyBorder="1" applyProtection="1">
      <protection locked="0" hidden="1"/>
    </xf>
    <xf numFmtId="0" fontId="22" fillId="3" borderId="10" xfId="1" applyNumberFormat="1" applyFont="1" applyFill="1" applyBorder="1" applyProtection="1">
      <protection locked="0" hidden="1"/>
    </xf>
    <xf numFmtId="3" fontId="10" fillId="3" borderId="23" xfId="1" applyNumberFormat="1" applyFont="1" applyFill="1" applyBorder="1" applyAlignment="1" applyProtection="1">
      <alignment horizontal="center"/>
      <protection hidden="1"/>
    </xf>
    <xf numFmtId="3" fontId="10" fillId="3" borderId="24" xfId="1" applyNumberFormat="1" applyFont="1" applyFill="1" applyBorder="1" applyAlignment="1" applyProtection="1">
      <alignment horizontal="center"/>
      <protection hidden="1"/>
    </xf>
    <xf numFmtId="3" fontId="10" fillId="10" borderId="15" xfId="1" applyNumberFormat="1" applyFont="1" applyFill="1" applyBorder="1" applyAlignment="1" applyProtection="1">
      <alignment horizontal="center"/>
      <protection hidden="1"/>
    </xf>
    <xf numFmtId="165" fontId="16" fillId="3" borderId="23" xfId="1" applyNumberFormat="1" applyFont="1" applyFill="1" applyBorder="1" applyAlignment="1" applyProtection="1">
      <alignment horizontal="center"/>
      <protection hidden="1"/>
    </xf>
    <xf numFmtId="166" fontId="16" fillId="3" borderId="15" xfId="1" applyNumberFormat="1" applyFont="1" applyFill="1" applyBorder="1" applyAlignment="1" applyProtection="1">
      <alignment horizontal="center"/>
      <protection hidden="1"/>
    </xf>
    <xf numFmtId="0" fontId="10" fillId="7" borderId="51" xfId="1" quotePrefix="1" applyFont="1" applyFill="1" applyBorder="1" applyAlignment="1" applyProtection="1">
      <alignment vertical="center"/>
      <protection locked="0" hidden="1"/>
    </xf>
    <xf numFmtId="0" fontId="10" fillId="7" borderId="52" xfId="1" quotePrefix="1" applyFont="1" applyFill="1" applyBorder="1" applyAlignment="1" applyProtection="1">
      <alignment vertical="center"/>
      <protection locked="0" hidden="1"/>
    </xf>
    <xf numFmtId="3" fontId="10" fillId="7" borderId="53" xfId="4" applyNumberFormat="1" applyFont="1" applyFill="1" applyBorder="1" applyAlignment="1" applyProtection="1">
      <alignment horizontal="right" vertical="center" indent="1"/>
      <protection hidden="1"/>
    </xf>
    <xf numFmtId="3" fontId="10" fillId="7" borderId="54" xfId="4" applyNumberFormat="1" applyFont="1" applyFill="1" applyBorder="1" applyAlignment="1" applyProtection="1">
      <alignment horizontal="right" vertical="center" indent="1"/>
      <protection hidden="1"/>
    </xf>
    <xf numFmtId="3" fontId="10" fillId="7" borderId="55" xfId="4" applyNumberFormat="1" applyFont="1" applyFill="1" applyBorder="1" applyAlignment="1" applyProtection="1">
      <alignment horizontal="right" vertical="center" indent="1"/>
      <protection hidden="1"/>
    </xf>
    <xf numFmtId="3" fontId="10" fillId="7" borderId="56" xfId="4" applyNumberFormat="1" applyFont="1" applyFill="1" applyBorder="1" applyAlignment="1" applyProtection="1">
      <alignment horizontal="right" vertical="center" indent="1"/>
      <protection hidden="1"/>
    </xf>
    <xf numFmtId="165" fontId="16" fillId="7" borderId="53" xfId="4" applyNumberFormat="1" applyFont="1" applyFill="1" applyBorder="1" applyAlignment="1" applyProtection="1">
      <alignment horizontal="right" vertical="center" indent="1"/>
      <protection hidden="1"/>
    </xf>
    <xf numFmtId="166" fontId="16" fillId="7" borderId="55" xfId="4" applyNumberFormat="1" applyFont="1" applyFill="1" applyBorder="1" applyAlignment="1" applyProtection="1">
      <alignment horizontal="right" vertical="center" indent="1"/>
      <protection hidden="1"/>
    </xf>
    <xf numFmtId="4" fontId="18" fillId="4" borderId="0" xfId="0" applyNumberFormat="1" applyFont="1" applyFill="1" applyAlignment="1" applyProtection="1">
      <alignment horizontal="center"/>
      <protection hidden="1"/>
    </xf>
    <xf numFmtId="0" fontId="18" fillId="11" borderId="0" xfId="0" applyFont="1" applyFill="1" applyAlignment="1" applyProtection="1">
      <alignment horizontal="center" vertical="center"/>
      <protection hidden="1"/>
    </xf>
    <xf numFmtId="4" fontId="18" fillId="11" borderId="0" xfId="0" applyNumberFormat="1" applyFont="1" applyFill="1" applyAlignment="1" applyProtection="1">
      <alignment horizontal="center" vertical="center"/>
      <protection hidden="1"/>
    </xf>
    <xf numFmtId="0" fontId="23" fillId="2" borderId="0" xfId="1" applyFont="1" applyFill="1" applyProtection="1">
      <protection hidden="1"/>
    </xf>
    <xf numFmtId="0" fontId="23" fillId="3" borderId="0" xfId="1" applyFont="1" applyFill="1" applyProtection="1">
      <protection locked="0" hidden="1"/>
    </xf>
    <xf numFmtId="0" fontId="5" fillId="3" borderId="0" xfId="0" applyFont="1" applyFill="1" applyAlignment="1" applyProtection="1">
      <alignment horizontal="right"/>
      <protection locked="0" hidden="1"/>
    </xf>
    <xf numFmtId="4" fontId="23" fillId="3" borderId="0" xfId="1" applyNumberFormat="1" applyFont="1" applyFill="1" applyProtection="1">
      <protection locked="0" hidden="1"/>
    </xf>
    <xf numFmtId="0" fontId="11" fillId="3" borderId="0" xfId="1" applyNumberFormat="1" applyFont="1" applyFill="1" applyBorder="1" applyAlignment="1" applyProtection="1">
      <alignment horizontal="centerContinuous"/>
      <protection locked="0" hidden="1"/>
    </xf>
    <xf numFmtId="0" fontId="3" fillId="3" borderId="0" xfId="1" applyNumberFormat="1" applyFont="1" applyFill="1" applyBorder="1" applyAlignment="1" applyProtection="1">
      <alignment horizontal="centerContinuous"/>
      <protection locked="0" hidden="1"/>
    </xf>
    <xf numFmtId="0" fontId="23" fillId="2" borderId="0" xfId="1" applyFont="1" applyFill="1" applyAlignment="1" applyProtection="1">
      <alignment vertical="center"/>
      <protection hidden="1"/>
    </xf>
    <xf numFmtId="0" fontId="23" fillId="3" borderId="0" xfId="1" applyFont="1" applyFill="1" applyAlignment="1" applyProtection="1">
      <alignment vertical="center"/>
      <protection locked="0" hidden="1"/>
    </xf>
    <xf numFmtId="0" fontId="28" fillId="2" borderId="0" xfId="1" applyFont="1" applyFill="1" applyProtection="1">
      <protection hidden="1"/>
    </xf>
    <xf numFmtId="0" fontId="16" fillId="3" borderId="0" xfId="1" applyFont="1" applyFill="1" applyProtection="1">
      <protection locked="0" hidden="1"/>
    </xf>
    <xf numFmtId="0" fontId="10" fillId="7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0" fillId="7" borderId="2" xfId="1" applyNumberFormat="1" applyFont="1" applyFill="1" applyBorder="1" applyAlignment="1" applyProtection="1">
      <alignment horizontal="center" vertical="center"/>
      <protection locked="0" hidden="1"/>
    </xf>
    <xf numFmtId="4" fontId="10" fillId="7" borderId="57" xfId="1" applyNumberFormat="1" applyFont="1" applyFill="1" applyBorder="1" applyAlignment="1" applyProtection="1">
      <alignment horizontal="center" vertical="center"/>
      <protection locked="0" hidden="1"/>
    </xf>
    <xf numFmtId="0" fontId="16" fillId="2" borderId="0" xfId="1" applyFont="1" applyFill="1" applyProtection="1">
      <protection hidden="1"/>
    </xf>
    <xf numFmtId="0" fontId="10" fillId="7" borderId="9" xfId="1" applyNumberFormat="1" applyFont="1" applyFill="1" applyBorder="1" applyAlignment="1" applyProtection="1">
      <alignment horizontal="center" vertical="center"/>
      <protection locked="0" hidden="1"/>
    </xf>
    <xf numFmtId="0" fontId="10" fillId="7" borderId="10" xfId="1" applyNumberFormat="1" applyFont="1" applyFill="1" applyBorder="1" applyAlignment="1" applyProtection="1">
      <alignment horizontal="center" vertical="center"/>
      <protection locked="0" hidden="1"/>
    </xf>
    <xf numFmtId="4" fontId="10" fillId="7" borderId="58" xfId="1" applyNumberFormat="1" applyFont="1" applyFill="1" applyBorder="1" applyAlignment="1" applyProtection="1">
      <alignment horizontal="centerContinuous" vertical="center"/>
      <protection locked="0" hidden="1"/>
    </xf>
    <xf numFmtId="0" fontId="3" fillId="2" borderId="0" xfId="1" applyFont="1" applyFill="1" applyAlignment="1" applyProtection="1">
      <alignment horizontal="center"/>
      <protection hidden="1"/>
    </xf>
    <xf numFmtId="4" fontId="20" fillId="8" borderId="0" xfId="4" applyNumberFormat="1" applyFont="1" applyFill="1" applyBorder="1" applyAlignment="1" applyProtection="1">
      <alignment horizontal="right" vertical="center" indent="1"/>
      <protection locked="0" hidden="1"/>
    </xf>
    <xf numFmtId="3" fontId="20" fillId="8" borderId="50" xfId="4" applyNumberFormat="1" applyFont="1" applyFill="1" applyBorder="1" applyAlignment="1" applyProtection="1">
      <alignment horizontal="right" vertical="center" indent="1"/>
      <protection locked="0" hidden="1"/>
    </xf>
    <xf numFmtId="165" fontId="20" fillId="8" borderId="21" xfId="4" applyNumberFormat="1" applyFont="1" applyFill="1" applyBorder="1" applyAlignment="1" applyProtection="1">
      <alignment horizontal="right" vertical="center" indent="1"/>
      <protection locked="0" hidden="1"/>
    </xf>
    <xf numFmtId="4" fontId="20" fillId="8" borderId="49" xfId="4" applyNumberFormat="1" applyFont="1" applyFill="1" applyBorder="1" applyAlignment="1" applyProtection="1">
      <alignment horizontal="right" vertical="center" indent="1"/>
      <protection locked="0" hidden="1"/>
    </xf>
    <xf numFmtId="0" fontId="3" fillId="0" borderId="59" xfId="1" applyFont="1" applyFill="1" applyBorder="1" applyProtection="1">
      <protection locked="0" hidden="1"/>
    </xf>
    <xf numFmtId="0" fontId="3" fillId="0" borderId="60" xfId="1" applyFont="1" applyFill="1" applyBorder="1" applyProtection="1">
      <protection locked="0" hidden="1"/>
    </xf>
    <xf numFmtId="3" fontId="3" fillId="10" borderId="61" xfId="4" applyNumberFormat="1" applyFont="1" applyFill="1" applyBorder="1" applyAlignment="1" applyProtection="1">
      <alignment horizontal="right" vertical="center" indent="1"/>
      <protection hidden="1"/>
    </xf>
    <xf numFmtId="165" fontId="23" fillId="3" borderId="62" xfId="4" applyNumberFormat="1" applyFont="1" applyFill="1" applyBorder="1" applyAlignment="1" applyProtection="1">
      <alignment horizontal="right" vertical="center" indent="1"/>
      <protection hidden="1"/>
    </xf>
    <xf numFmtId="166" fontId="23" fillId="3" borderId="63" xfId="4" applyNumberFormat="1" applyFont="1" applyFill="1" applyBorder="1" applyAlignment="1" applyProtection="1">
      <alignment horizontal="right" vertical="center" indent="1"/>
      <protection hidden="1"/>
    </xf>
    <xf numFmtId="0" fontId="3" fillId="0" borderId="31" xfId="1" applyFont="1" applyFill="1" applyBorder="1" applyProtection="1">
      <protection locked="0" hidden="1"/>
    </xf>
    <xf numFmtId="0" fontId="3" fillId="0" borderId="32" xfId="1" applyFont="1" applyFill="1" applyBorder="1" applyProtection="1">
      <protection locked="0" hidden="1"/>
    </xf>
    <xf numFmtId="0" fontId="3" fillId="0" borderId="37" xfId="1" applyFont="1" applyFill="1" applyBorder="1" applyProtection="1">
      <protection locked="0" hidden="1"/>
    </xf>
    <xf numFmtId="0" fontId="3" fillId="0" borderId="38" xfId="1" applyFont="1" applyFill="1" applyBorder="1" applyProtection="1">
      <protection locked="0" hidden="1"/>
    </xf>
    <xf numFmtId="0" fontId="10" fillId="11" borderId="44" xfId="1" applyFont="1" applyFill="1" applyBorder="1" applyProtection="1">
      <protection locked="0" hidden="1"/>
    </xf>
    <xf numFmtId="0" fontId="10" fillId="11" borderId="45" xfId="1" applyFont="1" applyFill="1" applyBorder="1" applyProtection="1">
      <protection locked="0" hidden="1"/>
    </xf>
    <xf numFmtId="0" fontId="10" fillId="11" borderId="45" xfId="1" applyFont="1" applyFill="1" applyBorder="1" applyAlignment="1" applyProtection="1">
      <alignment horizontal="right"/>
      <protection locked="0" hidden="1"/>
    </xf>
    <xf numFmtId="3" fontId="10" fillId="11" borderId="64" xfId="4" applyNumberFormat="1" applyFont="1" applyFill="1" applyBorder="1" applyAlignment="1" applyProtection="1">
      <alignment horizontal="right" vertical="center" indent="1"/>
      <protection hidden="1"/>
    </xf>
    <xf numFmtId="3" fontId="20" fillId="8" borderId="50" xfId="4" applyNumberFormat="1" applyFont="1" applyFill="1" applyBorder="1" applyAlignment="1" applyProtection="1">
      <alignment horizontal="right" vertical="center" indent="1"/>
      <protection hidden="1"/>
    </xf>
    <xf numFmtId="165" fontId="21" fillId="8" borderId="21" xfId="4" applyNumberFormat="1" applyFont="1" applyFill="1" applyBorder="1" applyAlignment="1" applyProtection="1">
      <alignment horizontal="right" vertical="center" indent="1"/>
      <protection hidden="1"/>
    </xf>
    <xf numFmtId="166" fontId="21" fillId="8" borderId="49" xfId="4" applyNumberFormat="1" applyFont="1" applyFill="1" applyBorder="1" applyAlignment="1" applyProtection="1">
      <alignment horizontal="right" vertical="center" indent="1"/>
      <protection hidden="1"/>
    </xf>
    <xf numFmtId="0" fontId="3" fillId="0" borderId="65" xfId="1" applyFont="1" applyFill="1" applyBorder="1" applyProtection="1">
      <protection locked="0" hidden="1"/>
    </xf>
    <xf numFmtId="0" fontId="3" fillId="0" borderId="66" xfId="1" applyFont="1" applyFill="1" applyBorder="1" applyProtection="1">
      <protection locked="0" hidden="1"/>
    </xf>
    <xf numFmtId="0" fontId="15" fillId="11" borderId="0" xfId="0" applyFont="1" applyFill="1" applyAlignment="1" applyProtection="1">
      <alignment horizontal="center"/>
      <protection hidden="1"/>
    </xf>
    <xf numFmtId="0" fontId="19" fillId="8" borderId="47" xfId="4" applyFont="1" applyFill="1" applyBorder="1" applyAlignment="1" applyProtection="1">
      <alignment horizontal="left" vertical="center" indent="1"/>
      <protection locked="0" hidden="1"/>
    </xf>
    <xf numFmtId="0" fontId="20" fillId="8" borderId="48" xfId="4" applyFont="1" applyFill="1" applyBorder="1" applyAlignment="1" applyProtection="1">
      <alignment horizontal="left" vertical="center" indent="1"/>
      <protection locked="0" hidden="1"/>
    </xf>
    <xf numFmtId="4" fontId="20" fillId="8" borderId="48" xfId="4" applyNumberFormat="1" applyFont="1" applyFill="1" applyBorder="1" applyAlignment="1" applyProtection="1">
      <alignment horizontal="right" vertical="center" indent="1"/>
      <protection locked="0" hidden="1"/>
    </xf>
    <xf numFmtId="0" fontId="15" fillId="0" borderId="31" xfId="1" applyFont="1" applyFill="1" applyBorder="1" applyProtection="1">
      <protection locked="0" hidden="1"/>
    </xf>
    <xf numFmtId="0" fontId="15" fillId="0" borderId="32" xfId="1" applyFont="1" applyFill="1" applyBorder="1" applyProtection="1">
      <protection locked="0" hidden="1"/>
    </xf>
    <xf numFmtId="3" fontId="3" fillId="3" borderId="0" xfId="1" applyNumberFormat="1" applyFont="1" applyFill="1" applyProtection="1">
      <protection locked="0" hidden="1"/>
    </xf>
    <xf numFmtId="0" fontId="25" fillId="2" borderId="0" xfId="1" applyFont="1" applyFill="1" applyBorder="1" applyProtection="1">
      <protection hidden="1"/>
    </xf>
    <xf numFmtId="0" fontId="10" fillId="3" borderId="0" xfId="1" applyFont="1" applyFill="1" applyBorder="1" applyProtection="1">
      <protection locked="0" hidden="1"/>
    </xf>
    <xf numFmtId="0" fontId="10" fillId="12" borderId="51" xfId="1" quotePrefix="1" applyFont="1" applyFill="1" applyBorder="1" applyAlignment="1" applyProtection="1">
      <alignment horizontal="center" vertical="center"/>
      <protection locked="0" hidden="1"/>
    </xf>
    <xf numFmtId="0" fontId="10" fillId="12" borderId="52" xfId="1" quotePrefix="1" applyFont="1" applyFill="1" applyBorder="1" applyAlignment="1" applyProtection="1">
      <alignment horizontal="center" vertical="center"/>
      <protection locked="0" hidden="1"/>
    </xf>
    <xf numFmtId="0" fontId="10" fillId="12" borderId="67" xfId="1" quotePrefix="1" applyFont="1" applyFill="1" applyBorder="1" applyAlignment="1" applyProtection="1">
      <alignment horizontal="center" vertical="center"/>
      <protection locked="0" hidden="1"/>
    </xf>
    <xf numFmtId="3" fontId="10" fillId="12" borderId="68" xfId="4" applyNumberFormat="1" applyFont="1" applyFill="1" applyBorder="1" applyAlignment="1" applyProtection="1">
      <alignment horizontal="right" vertical="center" indent="1"/>
      <protection hidden="1"/>
    </xf>
    <xf numFmtId="165" fontId="16" fillId="12" borderId="53" xfId="4" applyNumberFormat="1" applyFont="1" applyFill="1" applyBorder="1" applyAlignment="1" applyProtection="1">
      <alignment horizontal="right" vertical="center" indent="1"/>
      <protection hidden="1"/>
    </xf>
    <xf numFmtId="166" fontId="16" fillId="12" borderId="55" xfId="4" applyNumberFormat="1" applyFont="1" applyFill="1" applyBorder="1" applyAlignment="1" applyProtection="1">
      <alignment horizontal="right" vertical="center" indent="1"/>
      <protection hidden="1"/>
    </xf>
    <xf numFmtId="0" fontId="25" fillId="3" borderId="0" xfId="1" applyFont="1" applyFill="1" applyBorder="1" applyProtection="1">
      <protection locked="0" hidden="1"/>
    </xf>
    <xf numFmtId="0" fontId="3" fillId="2" borderId="0" xfId="1" applyFont="1" applyFill="1" applyBorder="1" applyProtection="1">
      <protection hidden="1"/>
    </xf>
    <xf numFmtId="0" fontId="3" fillId="3" borderId="0" xfId="1" applyFont="1" applyFill="1" applyBorder="1" applyProtection="1">
      <protection locked="0" hidden="1"/>
    </xf>
    <xf numFmtId="4" fontId="23" fillId="2" borderId="0" xfId="1" applyNumberFormat="1" applyFont="1" applyFill="1" applyProtection="1">
      <protection hidden="1"/>
    </xf>
    <xf numFmtId="0" fontId="8" fillId="2" borderId="0" xfId="2" applyFont="1" applyFill="1" applyProtection="1">
      <protection hidden="1"/>
    </xf>
    <xf numFmtId="0" fontId="8" fillId="3" borderId="0" xfId="2" applyFont="1" applyFill="1" applyProtection="1">
      <protection hidden="1"/>
    </xf>
    <xf numFmtId="0" fontId="3" fillId="3" borderId="0" xfId="2" applyFont="1" applyFill="1" applyProtection="1">
      <protection hidden="1"/>
    </xf>
    <xf numFmtId="0" fontId="7" fillId="5" borderId="0" xfId="2" applyFont="1" applyFill="1" applyProtection="1">
      <protection hidden="1"/>
    </xf>
    <xf numFmtId="0" fontId="7" fillId="5" borderId="0" xfId="2" applyFont="1" applyFill="1" applyAlignment="1" applyProtection="1">
      <alignment horizontal="right"/>
      <protection hidden="1"/>
    </xf>
    <xf numFmtId="0" fontId="12" fillId="3" borderId="0" xfId="9" applyFont="1" applyFill="1" applyBorder="1" applyAlignment="1" applyProtection="1">
      <alignment horizontal="center" vertical="center"/>
      <protection hidden="1"/>
    </xf>
    <xf numFmtId="0" fontId="29" fillId="2" borderId="0" xfId="10" applyFont="1" applyFill="1" applyProtection="1">
      <protection hidden="1"/>
    </xf>
    <xf numFmtId="3" fontId="14" fillId="7" borderId="1" xfId="2" applyNumberFormat="1" applyFont="1" applyFill="1" applyBorder="1" applyAlignment="1" applyProtection="1">
      <alignment horizontal="center" vertical="center"/>
      <protection hidden="1"/>
    </xf>
    <xf numFmtId="4" fontId="10" fillId="7" borderId="57" xfId="1" applyNumberFormat="1" applyFont="1" applyFill="1" applyBorder="1" applyAlignment="1" applyProtection="1">
      <alignment horizontal="center" vertical="center"/>
      <protection hidden="1"/>
    </xf>
    <xf numFmtId="4" fontId="10" fillId="7" borderId="57" xfId="1" applyNumberFormat="1" applyFont="1" applyFill="1" applyBorder="1" applyAlignment="1" applyProtection="1">
      <alignment horizontal="center" vertical="center" wrapText="1"/>
      <protection hidden="1"/>
    </xf>
    <xf numFmtId="3" fontId="16" fillId="7" borderId="7" xfId="2" applyNumberFormat="1" applyFont="1" applyFill="1" applyBorder="1" applyAlignment="1" applyProtection="1">
      <alignment horizontal="centerContinuous" vertical="center"/>
      <protection hidden="1"/>
    </xf>
    <xf numFmtId="164" fontId="16" fillId="7" borderId="8" xfId="2" applyNumberFormat="1" applyFont="1" applyFill="1" applyBorder="1" applyAlignment="1" applyProtection="1">
      <alignment horizontal="centerContinuous" vertical="center"/>
      <protection hidden="1"/>
    </xf>
    <xf numFmtId="3" fontId="15" fillId="7" borderId="9" xfId="2" applyNumberFormat="1" applyFont="1" applyFill="1" applyBorder="1" applyAlignment="1" applyProtection="1">
      <alignment horizontal="center" vertical="center"/>
      <protection hidden="1"/>
    </xf>
    <xf numFmtId="4" fontId="10" fillId="7" borderId="58" xfId="1" applyNumberFormat="1" applyFont="1" applyFill="1" applyBorder="1" applyAlignment="1" applyProtection="1">
      <alignment horizontal="center" vertical="center"/>
      <protection hidden="1"/>
    </xf>
    <xf numFmtId="4" fontId="10" fillId="7" borderId="58" xfId="1" applyNumberFormat="1" applyFont="1" applyFill="1" applyBorder="1" applyAlignment="1" applyProtection="1">
      <alignment horizontal="center" vertical="center" wrapText="1"/>
      <protection hidden="1"/>
    </xf>
    <xf numFmtId="3" fontId="16" fillId="7" borderId="14" xfId="2" applyNumberFormat="1" applyFont="1" applyFill="1" applyBorder="1" applyAlignment="1" applyProtection="1">
      <alignment horizontal="center" vertical="center"/>
      <protection hidden="1"/>
    </xf>
    <xf numFmtId="3" fontId="16" fillId="7" borderId="15" xfId="2" applyNumberFormat="1" applyFont="1" applyFill="1" applyBorder="1" applyAlignment="1" applyProtection="1">
      <alignment horizontal="center" vertical="center"/>
      <protection hidden="1"/>
    </xf>
    <xf numFmtId="0" fontId="3" fillId="0" borderId="47" xfId="1" applyFont="1" applyFill="1" applyBorder="1" applyProtection="1">
      <protection hidden="1"/>
    </xf>
    <xf numFmtId="168" fontId="23" fillId="3" borderId="69" xfId="4" applyNumberFormat="1" applyFont="1" applyFill="1" applyBorder="1" applyAlignment="1" applyProtection="1">
      <alignment horizontal="right" vertical="center" indent="1"/>
      <protection hidden="1"/>
    </xf>
    <xf numFmtId="166" fontId="24" fillId="0" borderId="35" xfId="4" applyNumberFormat="1" applyFont="1" applyFill="1" applyBorder="1" applyAlignment="1" applyProtection="1">
      <alignment horizontal="right" vertical="center" indent="1"/>
      <protection hidden="1"/>
    </xf>
    <xf numFmtId="0" fontId="18" fillId="3" borderId="0" xfId="2" applyFont="1" applyFill="1" applyProtection="1">
      <protection hidden="1"/>
    </xf>
    <xf numFmtId="0" fontId="3" fillId="0" borderId="31" xfId="1" applyFont="1" applyFill="1" applyBorder="1" applyProtection="1">
      <protection hidden="1"/>
    </xf>
    <xf numFmtId="168" fontId="23" fillId="3" borderId="70" xfId="4" applyNumberFormat="1" applyFont="1" applyFill="1" applyBorder="1" applyAlignment="1" applyProtection="1">
      <alignment horizontal="right" vertical="center" indent="1"/>
      <protection hidden="1"/>
    </xf>
    <xf numFmtId="3" fontId="3" fillId="13" borderId="16" xfId="2" applyNumberFormat="1" applyFont="1" applyFill="1" applyBorder="1" applyAlignment="1" applyProtection="1">
      <alignment vertical="center"/>
      <protection hidden="1"/>
    </xf>
    <xf numFmtId="3" fontId="30" fillId="11" borderId="44" xfId="2" applyNumberFormat="1" applyFont="1" applyFill="1" applyBorder="1" applyAlignment="1" applyProtection="1">
      <alignment horizontal="center" vertical="center"/>
      <protection hidden="1"/>
    </xf>
    <xf numFmtId="168" fontId="16" fillId="11" borderId="71" xfId="4" applyNumberFormat="1" applyFont="1" applyFill="1" applyBorder="1" applyAlignment="1" applyProtection="1">
      <alignment horizontal="right" vertical="center" indent="1"/>
      <protection hidden="1"/>
    </xf>
    <xf numFmtId="166" fontId="24" fillId="11" borderId="13" xfId="4" applyNumberFormat="1" applyFont="1" applyFill="1" applyBorder="1" applyAlignment="1" applyProtection="1">
      <alignment horizontal="right" vertical="center" indent="1"/>
      <protection hidden="1"/>
    </xf>
    <xf numFmtId="0" fontId="10" fillId="11" borderId="0" xfId="0" applyFont="1" applyFill="1" applyAlignment="1" applyProtection="1">
      <alignment horizontal="center"/>
      <protection hidden="1"/>
    </xf>
    <xf numFmtId="168" fontId="23" fillId="3" borderId="72" xfId="4" applyNumberFormat="1" applyFont="1" applyFill="1" applyBorder="1" applyAlignment="1" applyProtection="1">
      <alignment horizontal="right" vertical="center" indent="1"/>
      <protection hidden="1"/>
    </xf>
    <xf numFmtId="166" fontId="24" fillId="0" borderId="41" xfId="4" applyNumberFormat="1" applyFont="1" applyFill="1" applyBorder="1" applyAlignment="1" applyProtection="1">
      <alignment horizontal="right" vertical="center" indent="1"/>
      <protection hidden="1"/>
    </xf>
    <xf numFmtId="3" fontId="30" fillId="14" borderId="44" xfId="2" applyNumberFormat="1" applyFont="1" applyFill="1" applyBorder="1" applyAlignment="1" applyProtection="1">
      <alignment horizontal="center" vertical="center"/>
      <protection hidden="1"/>
    </xf>
    <xf numFmtId="3" fontId="10" fillId="14" borderId="64" xfId="4" applyNumberFormat="1" applyFont="1" applyFill="1" applyBorder="1" applyAlignment="1" applyProtection="1">
      <alignment horizontal="right" vertical="center" indent="1"/>
      <protection hidden="1"/>
    </xf>
    <xf numFmtId="168" fontId="16" fillId="14" borderId="71" xfId="4" applyNumberFormat="1" applyFont="1" applyFill="1" applyBorder="1" applyAlignment="1" applyProtection="1">
      <alignment horizontal="right" vertical="center" indent="1"/>
      <protection hidden="1"/>
    </xf>
    <xf numFmtId="166" fontId="24" fillId="14" borderId="13" xfId="4" applyNumberFormat="1" applyFont="1" applyFill="1" applyBorder="1" applyAlignment="1" applyProtection="1">
      <alignment horizontal="right" vertical="center" indent="1"/>
      <protection hidden="1"/>
    </xf>
    <xf numFmtId="10" fontId="24" fillId="0" borderId="35" xfId="4" applyNumberFormat="1" applyFont="1" applyFill="1" applyBorder="1" applyAlignment="1" applyProtection="1">
      <alignment horizontal="right" vertical="center" indent="1"/>
      <protection hidden="1"/>
    </xf>
    <xf numFmtId="3" fontId="7" fillId="14" borderId="44" xfId="2" applyNumberFormat="1" applyFont="1" applyFill="1" applyBorder="1" applyAlignment="1" applyProtection="1">
      <alignment horizontal="center" vertical="center"/>
      <protection hidden="1"/>
    </xf>
    <xf numFmtId="0" fontId="3" fillId="11" borderId="0" xfId="0" applyFont="1" applyFill="1" applyBorder="1" applyAlignment="1" applyProtection="1">
      <alignment horizontal="center"/>
      <protection hidden="1"/>
    </xf>
    <xf numFmtId="3" fontId="19" fillId="15" borderId="44" xfId="2" applyNumberFormat="1" applyFont="1" applyFill="1" applyBorder="1" applyAlignment="1" applyProtection="1">
      <alignment horizontal="center" vertical="center"/>
      <protection hidden="1"/>
    </xf>
    <xf numFmtId="3" fontId="20" fillId="15" borderId="64" xfId="4" applyNumberFormat="1" applyFont="1" applyFill="1" applyBorder="1" applyAlignment="1" applyProtection="1">
      <alignment horizontal="right" vertical="center" indent="1"/>
      <protection hidden="1"/>
    </xf>
    <xf numFmtId="168" fontId="21" fillId="15" borderId="11" xfId="4" applyNumberFormat="1" applyFont="1" applyFill="1" applyBorder="1" applyAlignment="1" applyProtection="1">
      <alignment horizontal="right" vertical="center" indent="1"/>
      <protection hidden="1"/>
    </xf>
    <xf numFmtId="166" fontId="31" fillId="15" borderId="13" xfId="4" applyNumberFormat="1" applyFont="1" applyFill="1" applyBorder="1" applyAlignment="1" applyProtection="1">
      <alignment horizontal="right" vertical="center" indent="1"/>
      <protection hidden="1"/>
    </xf>
    <xf numFmtId="0" fontId="3" fillId="0" borderId="31" xfId="1" applyFont="1" applyFill="1" applyBorder="1" applyAlignment="1" applyProtection="1">
      <alignment wrapText="1"/>
      <protection hidden="1"/>
    </xf>
    <xf numFmtId="168" fontId="21" fillId="15" borderId="71" xfId="4" applyNumberFormat="1" applyFont="1" applyFill="1" applyBorder="1" applyAlignment="1" applyProtection="1">
      <alignment horizontal="right" vertical="center" indent="1"/>
      <protection hidden="1"/>
    </xf>
    <xf numFmtId="3" fontId="8" fillId="7" borderId="44" xfId="2" applyNumberFormat="1" applyFont="1" applyFill="1" applyBorder="1" applyAlignment="1" applyProtection="1">
      <alignment horizontal="center" vertical="center"/>
      <protection hidden="1"/>
    </xf>
    <xf numFmtId="3" fontId="10" fillId="7" borderId="64" xfId="4" applyNumberFormat="1" applyFont="1" applyFill="1" applyBorder="1" applyAlignment="1" applyProtection="1">
      <alignment horizontal="right" vertical="center" indent="1"/>
      <protection hidden="1"/>
    </xf>
    <xf numFmtId="168" fontId="16" fillId="7" borderId="71" xfId="4" applyNumberFormat="1" applyFont="1" applyFill="1" applyBorder="1" applyAlignment="1" applyProtection="1">
      <alignment horizontal="right" vertical="center" indent="1"/>
      <protection hidden="1"/>
    </xf>
    <xf numFmtId="3" fontId="19" fillId="15" borderId="51" xfId="2" applyNumberFormat="1" applyFont="1" applyFill="1" applyBorder="1" applyAlignment="1" applyProtection="1">
      <alignment horizontal="center" vertical="center"/>
      <protection hidden="1"/>
    </xf>
    <xf numFmtId="3" fontId="20" fillId="15" borderId="73" xfId="4" applyNumberFormat="1" applyFont="1" applyFill="1" applyBorder="1" applyAlignment="1" applyProtection="1">
      <alignment horizontal="right" vertical="center" indent="1"/>
      <protection hidden="1"/>
    </xf>
    <xf numFmtId="168" fontId="21" fillId="15" borderId="74" xfId="4" applyNumberFormat="1" applyFont="1" applyFill="1" applyBorder="1" applyAlignment="1" applyProtection="1">
      <alignment horizontal="right" vertical="center" indent="1"/>
      <protection hidden="1"/>
    </xf>
    <xf numFmtId="166" fontId="31" fillId="15" borderId="75" xfId="4" applyNumberFormat="1" applyFont="1" applyFill="1" applyBorder="1" applyAlignment="1" applyProtection="1">
      <alignment horizontal="right" vertical="center" indent="1"/>
      <protection hidden="1"/>
    </xf>
    <xf numFmtId="3" fontId="23" fillId="3" borderId="0" xfId="2" applyNumberFormat="1" applyFont="1" applyFill="1" applyAlignment="1" applyProtection="1">
      <alignment vertical="center"/>
      <protection hidden="1"/>
    </xf>
    <xf numFmtId="4" fontId="10" fillId="3" borderId="0" xfId="2" applyNumberFormat="1" applyFont="1" applyFill="1" applyAlignment="1" applyProtection="1">
      <alignment horizontal="center" vertical="center"/>
      <protection hidden="1"/>
    </xf>
    <xf numFmtId="4" fontId="32" fillId="3" borderId="0" xfId="2" applyNumberFormat="1" applyFont="1" applyFill="1" applyAlignment="1" applyProtection="1">
      <alignment horizontal="center" vertical="center"/>
      <protection hidden="1"/>
    </xf>
    <xf numFmtId="4" fontId="8" fillId="3" borderId="0" xfId="2" applyNumberFormat="1" applyFont="1" applyFill="1" applyProtection="1">
      <protection hidden="1"/>
    </xf>
    <xf numFmtId="4" fontId="3" fillId="3" borderId="0" xfId="2" applyNumberFormat="1" applyFont="1" applyFill="1" applyProtection="1">
      <protection hidden="1"/>
    </xf>
  </cellXfs>
  <cellStyles count="11">
    <cellStyle name="Euro" xfId="5"/>
    <cellStyle name="Milliers 2" xfId="6"/>
    <cellStyle name="Normal" xfId="0" builtinId="0"/>
    <cellStyle name="Normal 2" xfId="4"/>
    <cellStyle name="Normal 2 2" xfId="7"/>
    <cellStyle name="Normal 3" xfId="8"/>
    <cellStyle name="Normal_2012-11-06-Compte Résultat validé pour MAJ DRAGON" xfId="2"/>
    <cellStyle name="Normal_Conso_A _gestadm" xfId="9"/>
    <cellStyle name="Normal_CONSO_bilA1" xfId="3"/>
    <cellStyle name="Normal_CONSO_bilM1" xfId="1"/>
    <cellStyle name="Normal_tableau note31" xfId="1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TAFI%20Soldes%20avec%20interco%20OK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_de_Garde"/>
      <sheetName val="BILAN - Actif"/>
      <sheetName val="BILAN - Passif"/>
      <sheetName val="Compte de Résultat"/>
      <sheetName val="note5 cptes 43"/>
      <sheetName val="note5 cptes 454"/>
      <sheetName val="note6"/>
      <sheetName val="note12 cptes 40"/>
      <sheetName val="note12 cptes 41,42"/>
      <sheetName val="note12 cptes 43, 44, 45, 46,47"/>
      <sheetName val="note12 Ech. Créances"/>
      <sheetName val="note14 cptes 46"/>
      <sheetName val="note14 cptes 47"/>
      <sheetName val="note15 cptes 5"/>
      <sheetName val="note16"/>
      <sheetName val="note16_Résu-Admn"/>
      <sheetName val="note18"/>
      <sheetName val="note19 cptes 40"/>
      <sheetName val="note19 cptes 41,42"/>
      <sheetName val="note19 cptes 43,44,45,46"/>
      <sheetName val="note20 cptes 46"/>
      <sheetName val="note20 cptes 47"/>
      <sheetName val="note21"/>
      <sheetName val="note23"/>
      <sheetName val="note25"/>
      <sheetName val="note26"/>
      <sheetName val="note27 cptes 67"/>
      <sheetName val="note27 cptes 77"/>
      <sheetName val="note28 - Crédit-Baux"/>
      <sheetName val="note28 - Enggmt Hors Bilan "/>
      <sheetName val="note29"/>
      <sheetName val="note31 actif"/>
      <sheetName val="note31 passif"/>
      <sheetName val="note32 cr"/>
      <sheetName val="note33 cptes CCA-PCA"/>
      <sheetName val="note34 cptes CAP-PAR"/>
      <sheetName val="Ressources"/>
      <sheetName val="Donnees"/>
      <sheetName val="A renseigner"/>
    </sheetNames>
    <sheetDataSet>
      <sheetData sheetId="0"/>
      <sheetData sheetId="1"/>
      <sheetData sheetId="2">
        <row r="60">
          <cell r="F60">
            <v>196353916.95000002</v>
          </cell>
          <cell r="G60">
            <v>191382454.57000005</v>
          </cell>
        </row>
      </sheetData>
      <sheetData sheetId="3">
        <row r="54">
          <cell r="D54">
            <v>969041.88000001898</v>
          </cell>
          <cell r="E54">
            <v>3846814.0800000234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">
          <cell r="C1" t="str">
            <v>UGECAM BRETAGNE PAYS DE LA LOIRE</v>
          </cell>
          <cell r="E1" t="str">
            <v>44034</v>
          </cell>
        </row>
        <row r="2">
          <cell r="C2" t="str">
            <v>31/12/2022</v>
          </cell>
        </row>
        <row r="4">
          <cell r="A4" t="str">
            <v>ACTUG05</v>
          </cell>
          <cell r="B4" t="str">
            <v>Activité BRPL</v>
          </cell>
          <cell r="C4" t="str">
            <v>UGBA010</v>
          </cell>
          <cell r="F4">
            <v>153628.81</v>
          </cell>
          <cell r="G4">
            <v>0</v>
          </cell>
          <cell r="H4">
            <v>153628.81</v>
          </cell>
          <cell r="K4">
            <v>153628.81</v>
          </cell>
        </row>
        <row r="5">
          <cell r="C5" t="str">
            <v>UGBA010</v>
          </cell>
          <cell r="F5">
            <v>960453.38</v>
          </cell>
          <cell r="G5">
            <v>0</v>
          </cell>
          <cell r="H5">
            <v>960453.38</v>
          </cell>
          <cell r="K5">
            <v>841481.01</v>
          </cell>
        </row>
        <row r="6">
          <cell r="C6" t="str">
            <v>UGBA010</v>
          </cell>
          <cell r="F6">
            <v>0</v>
          </cell>
          <cell r="G6">
            <v>153628.81</v>
          </cell>
          <cell r="H6">
            <v>-153628.81</v>
          </cell>
          <cell r="K6">
            <v>-153628.81</v>
          </cell>
        </row>
        <row r="7">
          <cell r="C7" t="str">
            <v>UGBA010</v>
          </cell>
          <cell r="F7">
            <v>0</v>
          </cell>
          <cell r="G7">
            <v>777539.99</v>
          </cell>
          <cell r="H7">
            <v>-777539.99</v>
          </cell>
          <cell r="K7">
            <v>-754216.74</v>
          </cell>
        </row>
        <row r="8">
          <cell r="C8" t="str">
            <v>UGBA020</v>
          </cell>
          <cell r="F8">
            <v>10051.200000000001</v>
          </cell>
          <cell r="G8">
            <v>0</v>
          </cell>
          <cell r="H8">
            <v>10051.200000000001</v>
          </cell>
          <cell r="K8">
            <v>10051.200000000001</v>
          </cell>
        </row>
        <row r="9">
          <cell r="C9" t="str">
            <v>UGBA020</v>
          </cell>
          <cell r="F9">
            <v>255975.67999999999</v>
          </cell>
          <cell r="G9">
            <v>0</v>
          </cell>
          <cell r="H9">
            <v>255975.67999999999</v>
          </cell>
          <cell r="K9">
            <v>15315.81</v>
          </cell>
        </row>
        <row r="10">
          <cell r="C10" t="str">
            <v>UGBA020</v>
          </cell>
          <cell r="F10">
            <v>0</v>
          </cell>
          <cell r="G10">
            <v>10051.200000000001</v>
          </cell>
          <cell r="H10">
            <v>-10051.200000000001</v>
          </cell>
          <cell r="K10">
            <v>-10014.16</v>
          </cell>
        </row>
        <row r="11">
          <cell r="C11" t="str">
            <v>UGBA020X</v>
          </cell>
          <cell r="F11">
            <v>255975.67999999999</v>
          </cell>
          <cell r="G11">
            <v>0</v>
          </cell>
          <cell r="H11">
            <v>255975.67999999999</v>
          </cell>
          <cell r="K11">
            <v>15315.81</v>
          </cell>
        </row>
        <row r="12">
          <cell r="C12" t="str">
            <v>UGBA030</v>
          </cell>
          <cell r="F12">
            <v>541888.71</v>
          </cell>
          <cell r="G12">
            <v>0</v>
          </cell>
          <cell r="H12">
            <v>541888.71</v>
          </cell>
          <cell r="K12">
            <v>541888.71</v>
          </cell>
        </row>
        <row r="13">
          <cell r="C13" t="str">
            <v>UGBA030</v>
          </cell>
          <cell r="F13">
            <v>2896.54</v>
          </cell>
          <cell r="G13">
            <v>0</v>
          </cell>
          <cell r="H13">
            <v>2896.54</v>
          </cell>
          <cell r="K13">
            <v>0</v>
          </cell>
        </row>
        <row r="14">
          <cell r="C14" t="str">
            <v>UGBA030</v>
          </cell>
          <cell r="F14">
            <v>289895.88</v>
          </cell>
          <cell r="G14">
            <v>0</v>
          </cell>
          <cell r="H14">
            <v>289895.88</v>
          </cell>
          <cell r="K14">
            <v>289895.88</v>
          </cell>
        </row>
        <row r="15">
          <cell r="C15" t="str">
            <v>UGBA040</v>
          </cell>
          <cell r="F15">
            <v>138538.88</v>
          </cell>
          <cell r="G15">
            <v>0</v>
          </cell>
          <cell r="H15">
            <v>138538.88</v>
          </cell>
          <cell r="K15">
            <v>138538.88</v>
          </cell>
        </row>
        <row r="16">
          <cell r="C16" t="str">
            <v>UGBA040</v>
          </cell>
          <cell r="F16">
            <v>350985.39</v>
          </cell>
          <cell r="G16">
            <v>0</v>
          </cell>
          <cell r="H16">
            <v>350985.39</v>
          </cell>
          <cell r="K16">
            <v>306524.88</v>
          </cell>
        </row>
        <row r="17">
          <cell r="C17" t="str">
            <v>UGBA040</v>
          </cell>
          <cell r="F17">
            <v>105241.18</v>
          </cell>
          <cell r="G17">
            <v>0</v>
          </cell>
          <cell r="H17">
            <v>105241.18</v>
          </cell>
          <cell r="K17">
            <v>0</v>
          </cell>
        </row>
        <row r="18">
          <cell r="C18" t="str">
            <v>UGBA040</v>
          </cell>
          <cell r="F18">
            <v>724719.46</v>
          </cell>
          <cell r="G18">
            <v>0</v>
          </cell>
          <cell r="H18">
            <v>724719.46</v>
          </cell>
          <cell r="K18">
            <v>680046.51</v>
          </cell>
        </row>
        <row r="19">
          <cell r="C19" t="str">
            <v>UGBA040</v>
          </cell>
          <cell r="F19">
            <v>0</v>
          </cell>
          <cell r="G19">
            <v>69951.13</v>
          </cell>
          <cell r="H19">
            <v>-69951.13</v>
          </cell>
          <cell r="K19">
            <v>-63001.46</v>
          </cell>
        </row>
        <row r="20">
          <cell r="C20" t="str">
            <v>UGBA040</v>
          </cell>
          <cell r="F20">
            <v>0</v>
          </cell>
          <cell r="G20">
            <v>177236.18</v>
          </cell>
          <cell r="H20">
            <v>-177236.18</v>
          </cell>
          <cell r="K20">
            <v>-158188.92000000001</v>
          </cell>
        </row>
        <row r="21">
          <cell r="C21" t="str">
            <v>UGBA040</v>
          </cell>
          <cell r="F21">
            <v>0</v>
          </cell>
          <cell r="G21">
            <v>8649.9699999999993</v>
          </cell>
          <cell r="H21">
            <v>-8649.9699999999993</v>
          </cell>
          <cell r="K21">
            <v>0</v>
          </cell>
        </row>
        <row r="22">
          <cell r="C22" t="str">
            <v>UGBA040</v>
          </cell>
          <cell r="F22">
            <v>0</v>
          </cell>
          <cell r="G22">
            <v>536465.47</v>
          </cell>
          <cell r="H22">
            <v>-536465.47</v>
          </cell>
          <cell r="K22">
            <v>-511224.41</v>
          </cell>
        </row>
        <row r="23">
          <cell r="C23" t="str">
            <v>UGBA050</v>
          </cell>
          <cell r="F23">
            <v>33333837.329999998</v>
          </cell>
          <cell r="G23">
            <v>0</v>
          </cell>
          <cell r="H23">
            <v>33333837.329999998</v>
          </cell>
          <cell r="K23">
            <v>28830985.600000001</v>
          </cell>
        </row>
        <row r="24">
          <cell r="C24" t="str">
            <v>UGBA050</v>
          </cell>
          <cell r="F24">
            <v>4526017.7699999996</v>
          </cell>
          <cell r="G24">
            <v>0</v>
          </cell>
          <cell r="H24">
            <v>4526017.7699999996</v>
          </cell>
          <cell r="K24">
            <v>3991114.74</v>
          </cell>
        </row>
        <row r="25">
          <cell r="C25" t="str">
            <v>UGBA050</v>
          </cell>
          <cell r="F25">
            <v>12088925.16</v>
          </cell>
          <cell r="G25">
            <v>0</v>
          </cell>
          <cell r="H25">
            <v>12088925.16</v>
          </cell>
          <cell r="K25">
            <v>10794451.74</v>
          </cell>
        </row>
        <row r="26">
          <cell r="C26" t="str">
            <v>UGBA050</v>
          </cell>
          <cell r="F26">
            <v>4098076.12</v>
          </cell>
          <cell r="G26">
            <v>0</v>
          </cell>
          <cell r="H26">
            <v>4098076.12</v>
          </cell>
          <cell r="K26">
            <v>3879852.2</v>
          </cell>
        </row>
        <row r="27">
          <cell r="C27" t="str">
            <v>UGBA050</v>
          </cell>
          <cell r="F27">
            <v>5826002.6799999997</v>
          </cell>
          <cell r="G27">
            <v>0</v>
          </cell>
          <cell r="H27">
            <v>5826002.6799999997</v>
          </cell>
          <cell r="K27">
            <v>5826002.6799999997</v>
          </cell>
        </row>
        <row r="28">
          <cell r="C28" t="str">
            <v>UGBA050</v>
          </cell>
          <cell r="F28">
            <v>1878006.14</v>
          </cell>
          <cell r="G28">
            <v>0</v>
          </cell>
          <cell r="H28">
            <v>1878006.14</v>
          </cell>
          <cell r="K28">
            <v>1728278.57</v>
          </cell>
        </row>
        <row r="29">
          <cell r="C29" t="str">
            <v>UGBA050</v>
          </cell>
          <cell r="F29">
            <v>2053783.76</v>
          </cell>
          <cell r="G29">
            <v>0</v>
          </cell>
          <cell r="H29">
            <v>2053783.76</v>
          </cell>
          <cell r="K29">
            <v>1969910.54</v>
          </cell>
        </row>
        <row r="30">
          <cell r="C30" t="str">
            <v>UGBA050</v>
          </cell>
          <cell r="F30">
            <v>1266609.5</v>
          </cell>
          <cell r="G30">
            <v>0</v>
          </cell>
          <cell r="H30">
            <v>1266609.5</v>
          </cell>
          <cell r="K30">
            <v>1217440.78</v>
          </cell>
        </row>
        <row r="31">
          <cell r="C31" t="str">
            <v>UGBA050</v>
          </cell>
          <cell r="F31">
            <v>7573019.3600000003</v>
          </cell>
          <cell r="G31">
            <v>0</v>
          </cell>
          <cell r="H31">
            <v>7573019.3600000003</v>
          </cell>
          <cell r="K31">
            <v>6045353.2699999996</v>
          </cell>
        </row>
        <row r="32">
          <cell r="C32" t="str">
            <v>UGBA050</v>
          </cell>
          <cell r="F32">
            <v>1673358.95</v>
          </cell>
          <cell r="G32">
            <v>0</v>
          </cell>
          <cell r="H32">
            <v>1673358.95</v>
          </cell>
          <cell r="K32">
            <v>1459195.46</v>
          </cell>
        </row>
        <row r="33">
          <cell r="C33" t="str">
            <v>UGBA050</v>
          </cell>
          <cell r="F33">
            <v>4971320.03</v>
          </cell>
          <cell r="G33">
            <v>0</v>
          </cell>
          <cell r="H33">
            <v>4971320.03</v>
          </cell>
          <cell r="K33">
            <v>4062063.16</v>
          </cell>
        </row>
        <row r="34">
          <cell r="C34" t="str">
            <v>UGBA050</v>
          </cell>
          <cell r="F34">
            <v>2001873.29</v>
          </cell>
          <cell r="G34">
            <v>0</v>
          </cell>
          <cell r="H34">
            <v>2001873.29</v>
          </cell>
          <cell r="K34">
            <v>1962068.05</v>
          </cell>
        </row>
        <row r="35">
          <cell r="C35" t="str">
            <v>UGBA050</v>
          </cell>
          <cell r="F35">
            <v>6350727.3399999999</v>
          </cell>
          <cell r="G35">
            <v>0</v>
          </cell>
          <cell r="H35">
            <v>6350727.3399999999</v>
          </cell>
          <cell r="K35">
            <v>4960065.45</v>
          </cell>
        </row>
        <row r="36">
          <cell r="C36" t="str">
            <v>UGBA050</v>
          </cell>
          <cell r="F36">
            <v>2534081.38</v>
          </cell>
          <cell r="G36">
            <v>0</v>
          </cell>
          <cell r="H36">
            <v>2534081.38</v>
          </cell>
          <cell r="K36">
            <v>2380811.3199999998</v>
          </cell>
        </row>
        <row r="37">
          <cell r="C37" t="str">
            <v>UGBA050</v>
          </cell>
          <cell r="F37">
            <v>19780111.41</v>
          </cell>
          <cell r="G37">
            <v>0</v>
          </cell>
          <cell r="H37">
            <v>19780111.41</v>
          </cell>
          <cell r="K37">
            <v>18275084.670000002</v>
          </cell>
        </row>
        <row r="38">
          <cell r="C38" t="str">
            <v>UGBA050</v>
          </cell>
          <cell r="F38">
            <v>15945793.76</v>
          </cell>
          <cell r="G38">
            <v>0</v>
          </cell>
          <cell r="H38">
            <v>15945793.76</v>
          </cell>
          <cell r="K38">
            <v>15001446.890000001</v>
          </cell>
        </row>
        <row r="39">
          <cell r="C39" t="str">
            <v>UGBA050</v>
          </cell>
          <cell r="F39">
            <v>3234</v>
          </cell>
          <cell r="G39">
            <v>0</v>
          </cell>
          <cell r="H39">
            <v>3234</v>
          </cell>
          <cell r="K39">
            <v>2700</v>
          </cell>
        </row>
        <row r="40">
          <cell r="C40" t="str">
            <v>UGBA050</v>
          </cell>
          <cell r="F40">
            <v>122679.36</v>
          </cell>
          <cell r="G40">
            <v>0</v>
          </cell>
          <cell r="H40">
            <v>122679.36</v>
          </cell>
          <cell r="K40">
            <v>109107.36</v>
          </cell>
        </row>
        <row r="41">
          <cell r="C41" t="str">
            <v>UGBA050</v>
          </cell>
          <cell r="F41">
            <v>16255.65</v>
          </cell>
          <cell r="G41">
            <v>0</v>
          </cell>
          <cell r="H41">
            <v>16255.65</v>
          </cell>
          <cell r="K41">
            <v>11683.29</v>
          </cell>
        </row>
        <row r="42">
          <cell r="C42" t="str">
            <v>UGBA050</v>
          </cell>
          <cell r="F42">
            <v>3222.47</v>
          </cell>
          <cell r="G42">
            <v>0</v>
          </cell>
          <cell r="H42">
            <v>3222.47</v>
          </cell>
          <cell r="K42">
            <v>3222.47</v>
          </cell>
        </row>
        <row r="43">
          <cell r="C43" t="str">
            <v>UGBA050</v>
          </cell>
          <cell r="F43">
            <v>5647.93</v>
          </cell>
          <cell r="G43">
            <v>0</v>
          </cell>
          <cell r="H43">
            <v>5647.93</v>
          </cell>
          <cell r="K43">
            <v>5647.93</v>
          </cell>
        </row>
        <row r="44">
          <cell r="C44" t="str">
            <v>UGBA050</v>
          </cell>
          <cell r="F44">
            <v>80171.02</v>
          </cell>
          <cell r="G44">
            <v>0</v>
          </cell>
          <cell r="H44">
            <v>80171.02</v>
          </cell>
          <cell r="K44">
            <v>80171.02</v>
          </cell>
        </row>
        <row r="45">
          <cell r="C45" t="str">
            <v>UGBA050</v>
          </cell>
          <cell r="F45">
            <v>0</v>
          </cell>
          <cell r="G45">
            <v>15577636.24</v>
          </cell>
          <cell r="H45">
            <v>-15577636.24</v>
          </cell>
          <cell r="K45">
            <v>-14540922.27</v>
          </cell>
        </row>
        <row r="46">
          <cell r="C46" t="str">
            <v>UGBA050</v>
          </cell>
          <cell r="F46">
            <v>0</v>
          </cell>
          <cell r="G46">
            <v>2971584.38</v>
          </cell>
          <cell r="H46">
            <v>-2971584.38</v>
          </cell>
          <cell r="K46">
            <v>-2867512.75</v>
          </cell>
        </row>
        <row r="47">
          <cell r="C47" t="str">
            <v>UGBA050</v>
          </cell>
          <cell r="F47">
            <v>0</v>
          </cell>
          <cell r="G47">
            <v>8418572.5500000007</v>
          </cell>
          <cell r="H47">
            <v>-8418572.5500000007</v>
          </cell>
          <cell r="K47">
            <v>-7871127.2400000002</v>
          </cell>
        </row>
        <row r="48">
          <cell r="C48" t="str">
            <v>UGBA050</v>
          </cell>
          <cell r="F48">
            <v>0</v>
          </cell>
          <cell r="G48">
            <v>2454973.19</v>
          </cell>
          <cell r="H48">
            <v>-2454973.19</v>
          </cell>
          <cell r="K48">
            <v>-2311618.14</v>
          </cell>
        </row>
        <row r="49">
          <cell r="C49" t="str">
            <v>UGBA050</v>
          </cell>
          <cell r="F49">
            <v>0</v>
          </cell>
          <cell r="G49">
            <v>3848427.6</v>
          </cell>
          <cell r="H49">
            <v>-3848427.6</v>
          </cell>
          <cell r="K49">
            <v>-3634999.1</v>
          </cell>
        </row>
        <row r="50">
          <cell r="C50" t="str">
            <v>UGBA050</v>
          </cell>
          <cell r="F50">
            <v>0</v>
          </cell>
          <cell r="G50">
            <v>807209.45</v>
          </cell>
          <cell r="H50">
            <v>-807209.45</v>
          </cell>
          <cell r="K50">
            <v>-735237.98</v>
          </cell>
        </row>
        <row r="51">
          <cell r="C51" t="str">
            <v>UGBA050</v>
          </cell>
          <cell r="F51">
            <v>0</v>
          </cell>
          <cell r="G51">
            <v>1732645.92</v>
          </cell>
          <cell r="H51">
            <v>-1732645.92</v>
          </cell>
          <cell r="K51">
            <v>-1697326.98</v>
          </cell>
        </row>
        <row r="52">
          <cell r="C52" t="str">
            <v>UGBA050</v>
          </cell>
          <cell r="F52">
            <v>0</v>
          </cell>
          <cell r="G52">
            <v>747649.38</v>
          </cell>
          <cell r="H52">
            <v>-747649.38</v>
          </cell>
          <cell r="K52">
            <v>-709083.43</v>
          </cell>
        </row>
        <row r="53">
          <cell r="C53" t="str">
            <v>UGBA050</v>
          </cell>
          <cell r="F53">
            <v>0</v>
          </cell>
          <cell r="G53">
            <v>4384862.45</v>
          </cell>
          <cell r="H53">
            <v>-4384862.45</v>
          </cell>
          <cell r="K53">
            <v>-4128776.51</v>
          </cell>
        </row>
        <row r="54">
          <cell r="C54" t="str">
            <v>UGBA050</v>
          </cell>
          <cell r="F54">
            <v>0</v>
          </cell>
          <cell r="G54">
            <v>862157.15</v>
          </cell>
          <cell r="H54">
            <v>-862157.15</v>
          </cell>
          <cell r="K54">
            <v>-796841.04</v>
          </cell>
        </row>
        <row r="55">
          <cell r="C55" t="str">
            <v>UGBA050</v>
          </cell>
          <cell r="F55">
            <v>0</v>
          </cell>
          <cell r="G55">
            <v>3089884.9</v>
          </cell>
          <cell r="H55">
            <v>-3089884.9</v>
          </cell>
          <cell r="K55">
            <v>-2940134.42</v>
          </cell>
        </row>
        <row r="56">
          <cell r="C56" t="str">
            <v>UGBA050</v>
          </cell>
          <cell r="F56">
            <v>0</v>
          </cell>
          <cell r="G56">
            <v>1045776.33</v>
          </cell>
          <cell r="H56">
            <v>-1045776.33</v>
          </cell>
          <cell r="K56">
            <v>-949187.28</v>
          </cell>
        </row>
        <row r="57">
          <cell r="C57" t="str">
            <v>UGBA050</v>
          </cell>
          <cell r="F57">
            <v>0</v>
          </cell>
          <cell r="G57">
            <v>3632951.01</v>
          </cell>
          <cell r="H57">
            <v>-3632951.01</v>
          </cell>
          <cell r="K57">
            <v>-3426586.16</v>
          </cell>
        </row>
        <row r="58">
          <cell r="C58" t="str">
            <v>UGBA050</v>
          </cell>
          <cell r="F58">
            <v>0</v>
          </cell>
          <cell r="G58">
            <v>1314320.07</v>
          </cell>
          <cell r="H58">
            <v>-1314320.07</v>
          </cell>
          <cell r="K58">
            <v>-1213033.3500000001</v>
          </cell>
        </row>
        <row r="59">
          <cell r="C59" t="str">
            <v>UGBA050</v>
          </cell>
          <cell r="F59">
            <v>0</v>
          </cell>
          <cell r="G59">
            <v>15375235.85</v>
          </cell>
          <cell r="H59">
            <v>-15375235.85</v>
          </cell>
          <cell r="K59">
            <v>-14688193.5</v>
          </cell>
        </row>
        <row r="60">
          <cell r="C60" t="str">
            <v>UGBA050</v>
          </cell>
          <cell r="F60">
            <v>0</v>
          </cell>
          <cell r="G60">
            <v>10644943.310000001</v>
          </cell>
          <cell r="H60">
            <v>-10644943.310000001</v>
          </cell>
          <cell r="K60">
            <v>-9919512.0600000005</v>
          </cell>
        </row>
        <row r="61">
          <cell r="C61" t="str">
            <v>UGBA050</v>
          </cell>
          <cell r="F61">
            <v>0</v>
          </cell>
          <cell r="G61">
            <v>446.72</v>
          </cell>
          <cell r="H61">
            <v>-446.72</v>
          </cell>
          <cell r="K61">
            <v>-161.26</v>
          </cell>
        </row>
        <row r="62">
          <cell r="C62" t="str">
            <v>UGBA050</v>
          </cell>
          <cell r="F62">
            <v>0</v>
          </cell>
          <cell r="G62">
            <v>12956.21</v>
          </cell>
          <cell r="H62">
            <v>-12956.21</v>
          </cell>
          <cell r="K62">
            <v>-5107.24</v>
          </cell>
        </row>
        <row r="63">
          <cell r="C63" t="str">
            <v>UGBA050</v>
          </cell>
          <cell r="F63">
            <v>0</v>
          </cell>
          <cell r="G63">
            <v>2015.37</v>
          </cell>
          <cell r="H63">
            <v>-2015.37</v>
          </cell>
          <cell r="K63">
            <v>-1106.83</v>
          </cell>
        </row>
        <row r="64">
          <cell r="C64" t="str">
            <v>UGBA050</v>
          </cell>
          <cell r="F64">
            <v>0</v>
          </cell>
          <cell r="G64">
            <v>514.72</v>
          </cell>
          <cell r="H64">
            <v>-514.72</v>
          </cell>
          <cell r="K64">
            <v>-192.47</v>
          </cell>
        </row>
        <row r="65">
          <cell r="C65" t="str">
            <v>UGBA050</v>
          </cell>
          <cell r="F65">
            <v>0</v>
          </cell>
          <cell r="G65">
            <v>451.07</v>
          </cell>
          <cell r="H65">
            <v>-451.07</v>
          </cell>
          <cell r="K65">
            <v>-168.67</v>
          </cell>
        </row>
        <row r="66">
          <cell r="C66" t="str">
            <v>UGBA050</v>
          </cell>
          <cell r="F66">
            <v>0</v>
          </cell>
          <cell r="G66">
            <v>8536.93</v>
          </cell>
          <cell r="H66">
            <v>-8536.93</v>
          </cell>
          <cell r="K66">
            <v>-3192.2</v>
          </cell>
        </row>
        <row r="67">
          <cell r="C67" t="str">
            <v>UGBA060</v>
          </cell>
          <cell r="F67">
            <v>6328.75</v>
          </cell>
          <cell r="G67">
            <v>0</v>
          </cell>
          <cell r="H67">
            <v>6328.75</v>
          </cell>
          <cell r="K67">
            <v>6328.75</v>
          </cell>
        </row>
        <row r="68">
          <cell r="C68" t="str">
            <v>UGBA060</v>
          </cell>
          <cell r="F68">
            <v>507266.92</v>
          </cell>
          <cell r="G68">
            <v>0</v>
          </cell>
          <cell r="H68">
            <v>507266.92</v>
          </cell>
          <cell r="K68">
            <v>516088.74</v>
          </cell>
        </row>
        <row r="69">
          <cell r="C69" t="str">
            <v>UGBA060</v>
          </cell>
          <cell r="F69">
            <v>141328.29999999999</v>
          </cell>
          <cell r="G69">
            <v>0</v>
          </cell>
          <cell r="H69">
            <v>141328.29999999999</v>
          </cell>
          <cell r="K69">
            <v>171943</v>
          </cell>
        </row>
        <row r="70">
          <cell r="C70" t="str">
            <v>UGBA060</v>
          </cell>
          <cell r="F70">
            <v>1890625.84</v>
          </cell>
          <cell r="G70">
            <v>0</v>
          </cell>
          <cell r="H70">
            <v>1890625.84</v>
          </cell>
          <cell r="K70">
            <v>1773774.41</v>
          </cell>
        </row>
        <row r="71">
          <cell r="C71" t="str">
            <v>UGBA060</v>
          </cell>
          <cell r="F71">
            <v>6291735.7199999997</v>
          </cell>
          <cell r="G71">
            <v>0</v>
          </cell>
          <cell r="H71">
            <v>6291735.7199999997</v>
          </cell>
          <cell r="K71">
            <v>6080689.6299999999</v>
          </cell>
        </row>
        <row r="72">
          <cell r="C72" t="str">
            <v>UGBA060</v>
          </cell>
          <cell r="F72">
            <v>0</v>
          </cell>
          <cell r="G72">
            <v>3493.46</v>
          </cell>
          <cell r="H72">
            <v>-3493.46</v>
          </cell>
          <cell r="K72">
            <v>-3057.48</v>
          </cell>
        </row>
        <row r="73">
          <cell r="C73" t="str">
            <v>UGBA060</v>
          </cell>
          <cell r="F73">
            <v>0</v>
          </cell>
          <cell r="G73">
            <v>478621.72</v>
          </cell>
          <cell r="H73">
            <v>-478621.72</v>
          </cell>
          <cell r="K73">
            <v>-516088.72</v>
          </cell>
        </row>
        <row r="74">
          <cell r="C74" t="str">
            <v>UGBA060</v>
          </cell>
          <cell r="F74">
            <v>0</v>
          </cell>
          <cell r="G74">
            <v>101147.89</v>
          </cell>
          <cell r="H74">
            <v>-101147.89</v>
          </cell>
          <cell r="K74">
            <v>-150148.48000000001</v>
          </cell>
        </row>
        <row r="75">
          <cell r="C75" t="str">
            <v>UGBA060</v>
          </cell>
          <cell r="F75">
            <v>0</v>
          </cell>
          <cell r="G75">
            <v>1462199.57</v>
          </cell>
          <cell r="H75">
            <v>-1462199.57</v>
          </cell>
          <cell r="K75">
            <v>-1394812.75</v>
          </cell>
        </row>
        <row r="76">
          <cell r="C76" t="str">
            <v>UGBA060</v>
          </cell>
          <cell r="F76">
            <v>0</v>
          </cell>
          <cell r="G76">
            <v>5173973.29</v>
          </cell>
          <cell r="H76">
            <v>-5173973.29</v>
          </cell>
          <cell r="K76">
            <v>-5207847.78</v>
          </cell>
        </row>
        <row r="77">
          <cell r="C77" t="str">
            <v>UGBA070</v>
          </cell>
          <cell r="F77">
            <v>1800.27</v>
          </cell>
          <cell r="G77">
            <v>0</v>
          </cell>
          <cell r="H77">
            <v>1800.27</v>
          </cell>
          <cell r="K77">
            <v>1800.27</v>
          </cell>
        </row>
        <row r="78">
          <cell r="C78" t="str">
            <v>UGBA070</v>
          </cell>
          <cell r="F78">
            <v>8530064.6600000001</v>
          </cell>
          <cell r="G78">
            <v>0</v>
          </cell>
          <cell r="H78">
            <v>8530064.6600000001</v>
          </cell>
          <cell r="K78">
            <v>7776416.1699999999</v>
          </cell>
        </row>
        <row r="79">
          <cell r="C79" t="str">
            <v>UGBA070</v>
          </cell>
          <cell r="F79">
            <v>0</v>
          </cell>
          <cell r="G79">
            <v>1800.27</v>
          </cell>
          <cell r="H79">
            <v>-1800.27</v>
          </cell>
          <cell r="K79">
            <v>-1800.27</v>
          </cell>
        </row>
        <row r="80">
          <cell r="C80" t="str">
            <v>UGBA070</v>
          </cell>
          <cell r="F80">
            <v>0</v>
          </cell>
          <cell r="G80">
            <v>6386092.8799999999</v>
          </cell>
          <cell r="H80">
            <v>-6386092.8799999999</v>
          </cell>
          <cell r="K80">
            <v>-6472139.8099999996</v>
          </cell>
        </row>
        <row r="81">
          <cell r="C81" t="str">
            <v>UGBA100</v>
          </cell>
          <cell r="F81">
            <v>11298</v>
          </cell>
          <cell r="G81">
            <v>0</v>
          </cell>
          <cell r="H81">
            <v>11298</v>
          </cell>
          <cell r="K81">
            <v>11298</v>
          </cell>
        </row>
        <row r="82">
          <cell r="C82" t="str">
            <v>UGBA120</v>
          </cell>
          <cell r="F82">
            <v>48754.1</v>
          </cell>
          <cell r="G82">
            <v>0</v>
          </cell>
          <cell r="H82">
            <v>48754.1</v>
          </cell>
          <cell r="K82">
            <v>0</v>
          </cell>
        </row>
        <row r="83">
          <cell r="C83" t="str">
            <v>UGBA120</v>
          </cell>
          <cell r="F83">
            <v>4350</v>
          </cell>
          <cell r="G83">
            <v>0</v>
          </cell>
          <cell r="H83">
            <v>4350</v>
          </cell>
          <cell r="K83">
            <v>60249.86</v>
          </cell>
        </row>
        <row r="84">
          <cell r="C84" t="str">
            <v>UGBA120</v>
          </cell>
          <cell r="F84">
            <v>8288152.0300000003</v>
          </cell>
          <cell r="G84">
            <v>0</v>
          </cell>
          <cell r="H84">
            <v>8288152.0300000003</v>
          </cell>
          <cell r="K84">
            <v>10080948.369999999</v>
          </cell>
        </row>
        <row r="85">
          <cell r="C85" t="str">
            <v>UGBA120</v>
          </cell>
          <cell r="F85">
            <v>206597.33</v>
          </cell>
          <cell r="G85">
            <v>0</v>
          </cell>
          <cell r="H85">
            <v>206597.33</v>
          </cell>
          <cell r="K85">
            <v>318562.71000000002</v>
          </cell>
        </row>
        <row r="86">
          <cell r="C86" t="str">
            <v>UGBA120</v>
          </cell>
          <cell r="F86">
            <v>2593112.29</v>
          </cell>
          <cell r="G86">
            <v>0</v>
          </cell>
          <cell r="H86">
            <v>2593112.29</v>
          </cell>
          <cell r="K86">
            <v>1037909.58</v>
          </cell>
        </row>
        <row r="87">
          <cell r="C87" t="str">
            <v>UGBA120</v>
          </cell>
          <cell r="F87">
            <v>890165.97</v>
          </cell>
          <cell r="G87">
            <v>0</v>
          </cell>
          <cell r="H87">
            <v>890165.97</v>
          </cell>
          <cell r="K87">
            <v>1530979.99</v>
          </cell>
        </row>
        <row r="88">
          <cell r="C88" t="str">
            <v>UGBA120</v>
          </cell>
          <cell r="F88">
            <v>15671.25</v>
          </cell>
          <cell r="G88">
            <v>0</v>
          </cell>
          <cell r="H88">
            <v>15671.25</v>
          </cell>
          <cell r="K88">
            <v>65549.279999999999</v>
          </cell>
        </row>
        <row r="89">
          <cell r="C89" t="str">
            <v>UGBA120</v>
          </cell>
          <cell r="F89">
            <v>900156.47</v>
          </cell>
          <cell r="G89">
            <v>0</v>
          </cell>
          <cell r="H89">
            <v>900156.47</v>
          </cell>
          <cell r="K89">
            <v>1411254.4</v>
          </cell>
        </row>
        <row r="90">
          <cell r="C90" t="str">
            <v>UGBA120</v>
          </cell>
          <cell r="F90">
            <v>325987.99</v>
          </cell>
          <cell r="G90">
            <v>0</v>
          </cell>
          <cell r="H90">
            <v>325987.99</v>
          </cell>
          <cell r="K90">
            <v>106188.29</v>
          </cell>
        </row>
        <row r="91">
          <cell r="C91" t="str">
            <v>UGBA120</v>
          </cell>
          <cell r="F91">
            <v>557252.19999999995</v>
          </cell>
          <cell r="G91">
            <v>0</v>
          </cell>
          <cell r="H91">
            <v>557252.19999999995</v>
          </cell>
          <cell r="K91">
            <v>1451631.05</v>
          </cell>
        </row>
        <row r="92">
          <cell r="C92" t="str">
            <v>UGBA120</v>
          </cell>
          <cell r="F92">
            <v>296850.86</v>
          </cell>
          <cell r="G92">
            <v>0</v>
          </cell>
          <cell r="H92">
            <v>296850.86</v>
          </cell>
          <cell r="K92">
            <v>97601.68</v>
          </cell>
        </row>
        <row r="93">
          <cell r="C93" t="str">
            <v>UGBA120</v>
          </cell>
          <cell r="F93">
            <v>305101.93</v>
          </cell>
          <cell r="G93">
            <v>0</v>
          </cell>
          <cell r="H93">
            <v>305101.93</v>
          </cell>
          <cell r="K93">
            <v>10210.049999999999</v>
          </cell>
        </row>
        <row r="94">
          <cell r="C94" t="str">
            <v>UGBA120</v>
          </cell>
          <cell r="F94">
            <v>0</v>
          </cell>
          <cell r="G94">
            <v>0</v>
          </cell>
          <cell r="H94">
            <v>0</v>
          </cell>
          <cell r="K94">
            <v>79768.08</v>
          </cell>
        </row>
        <row r="95">
          <cell r="C95" t="str">
            <v>UGBA120</v>
          </cell>
          <cell r="F95">
            <v>9743.36</v>
          </cell>
          <cell r="G95">
            <v>0</v>
          </cell>
          <cell r="H95">
            <v>9743.36</v>
          </cell>
          <cell r="K95">
            <v>0</v>
          </cell>
        </row>
        <row r="96">
          <cell r="C96" t="str">
            <v>UGBA120</v>
          </cell>
          <cell r="F96">
            <v>1986826.2</v>
          </cell>
          <cell r="G96">
            <v>0</v>
          </cell>
          <cell r="H96">
            <v>1986826.2</v>
          </cell>
          <cell r="K96">
            <v>1835749</v>
          </cell>
        </row>
        <row r="97">
          <cell r="C97" t="str">
            <v>UGBA120</v>
          </cell>
          <cell r="F97">
            <v>29858.43</v>
          </cell>
          <cell r="G97">
            <v>0</v>
          </cell>
          <cell r="H97">
            <v>29858.43</v>
          </cell>
          <cell r="K97">
            <v>36885.360000000001</v>
          </cell>
        </row>
        <row r="98">
          <cell r="C98" t="str">
            <v>UGBA120</v>
          </cell>
          <cell r="F98">
            <v>0</v>
          </cell>
          <cell r="G98">
            <v>0</v>
          </cell>
          <cell r="H98">
            <v>0</v>
          </cell>
          <cell r="K98">
            <v>331.2</v>
          </cell>
        </row>
        <row r="99">
          <cell r="C99" t="str">
            <v>UGBA120</v>
          </cell>
          <cell r="F99">
            <v>656.9</v>
          </cell>
          <cell r="G99">
            <v>0</v>
          </cell>
          <cell r="H99">
            <v>656.9</v>
          </cell>
          <cell r="K99">
            <v>13208.89</v>
          </cell>
        </row>
        <row r="100">
          <cell r="C100" t="str">
            <v>UGBA120</v>
          </cell>
          <cell r="F100">
            <v>5452.18</v>
          </cell>
          <cell r="G100">
            <v>0</v>
          </cell>
          <cell r="H100">
            <v>5452.18</v>
          </cell>
          <cell r="K100">
            <v>5452.18</v>
          </cell>
        </row>
        <row r="101">
          <cell r="C101" t="str">
            <v>UGBA120</v>
          </cell>
          <cell r="F101">
            <v>117080.83</v>
          </cell>
          <cell r="G101">
            <v>0</v>
          </cell>
          <cell r="H101">
            <v>117080.83</v>
          </cell>
          <cell r="K101">
            <v>266737.24</v>
          </cell>
        </row>
        <row r="102">
          <cell r="C102" t="str">
            <v>UGBA120</v>
          </cell>
          <cell r="F102">
            <v>638.98</v>
          </cell>
          <cell r="G102">
            <v>0</v>
          </cell>
          <cell r="H102">
            <v>638.98</v>
          </cell>
          <cell r="K102">
            <v>2180.11</v>
          </cell>
        </row>
        <row r="103">
          <cell r="C103" t="str">
            <v>UGBA120</v>
          </cell>
          <cell r="F103">
            <v>25195.86</v>
          </cell>
          <cell r="G103">
            <v>0</v>
          </cell>
          <cell r="H103">
            <v>25195.86</v>
          </cell>
          <cell r="K103">
            <v>38194.230000000003</v>
          </cell>
        </row>
        <row r="104">
          <cell r="C104" t="str">
            <v>UGBA120</v>
          </cell>
          <cell r="F104">
            <v>25199.64</v>
          </cell>
          <cell r="G104">
            <v>0</v>
          </cell>
          <cell r="H104">
            <v>25199.64</v>
          </cell>
          <cell r="K104">
            <v>136882.99</v>
          </cell>
        </row>
        <row r="105">
          <cell r="C105" t="str">
            <v>UGBA160</v>
          </cell>
          <cell r="F105">
            <v>61540</v>
          </cell>
          <cell r="G105">
            <v>0</v>
          </cell>
          <cell r="H105">
            <v>61540</v>
          </cell>
          <cell r="K105">
            <v>61795</v>
          </cell>
        </row>
        <row r="106">
          <cell r="C106" t="str">
            <v>UGBA180</v>
          </cell>
          <cell r="F106">
            <v>61641447.060000002</v>
          </cell>
          <cell r="G106">
            <v>0</v>
          </cell>
          <cell r="H106">
            <v>61641447.060000002</v>
          </cell>
          <cell r="K106">
            <v>58973318.140000001</v>
          </cell>
        </row>
        <row r="107">
          <cell r="C107" t="str">
            <v>UGBA240</v>
          </cell>
          <cell r="F107">
            <v>86020.02</v>
          </cell>
          <cell r="G107">
            <v>0</v>
          </cell>
          <cell r="H107">
            <v>86020.02</v>
          </cell>
          <cell r="K107">
            <v>166836.46</v>
          </cell>
        </row>
        <row r="108">
          <cell r="C108" t="str">
            <v>UGBA250</v>
          </cell>
          <cell r="F108">
            <v>90945</v>
          </cell>
          <cell r="G108">
            <v>0</v>
          </cell>
          <cell r="H108">
            <v>90945</v>
          </cell>
          <cell r="K108">
            <v>90101.22</v>
          </cell>
        </row>
        <row r="109">
          <cell r="C109" t="str">
            <v>UGBA250</v>
          </cell>
          <cell r="F109">
            <v>8241.6</v>
          </cell>
          <cell r="G109">
            <v>0</v>
          </cell>
          <cell r="H109">
            <v>8241.6</v>
          </cell>
          <cell r="K109">
            <v>22379.08</v>
          </cell>
        </row>
        <row r="110">
          <cell r="C110" t="str">
            <v>UGBA260</v>
          </cell>
          <cell r="F110">
            <v>3547799.5</v>
          </cell>
          <cell r="G110">
            <v>0</v>
          </cell>
          <cell r="H110">
            <v>3547799.5</v>
          </cell>
          <cell r="K110">
            <v>4337829</v>
          </cell>
        </row>
        <row r="111">
          <cell r="C111" t="str">
            <v>UGBA290</v>
          </cell>
          <cell r="F111">
            <v>219347.33</v>
          </cell>
          <cell r="G111">
            <v>0</v>
          </cell>
          <cell r="H111">
            <v>219347.33</v>
          </cell>
          <cell r="K111">
            <v>237815.75</v>
          </cell>
        </row>
        <row r="112">
          <cell r="C112" t="str">
            <v>UGBA290</v>
          </cell>
          <cell r="F112">
            <v>10776.62</v>
          </cell>
          <cell r="G112">
            <v>0</v>
          </cell>
          <cell r="H112">
            <v>10776.62</v>
          </cell>
          <cell r="K112">
            <v>17722.669999999998</v>
          </cell>
        </row>
        <row r="113">
          <cell r="C113" t="str">
            <v>UGBA290</v>
          </cell>
          <cell r="F113">
            <v>58.86</v>
          </cell>
          <cell r="G113">
            <v>0</v>
          </cell>
          <cell r="H113">
            <v>58.86</v>
          </cell>
          <cell r="K113">
            <v>154.97999999999999</v>
          </cell>
        </row>
        <row r="114">
          <cell r="C114" t="str">
            <v>UGBA290</v>
          </cell>
          <cell r="F114">
            <v>2800.97</v>
          </cell>
          <cell r="G114">
            <v>0</v>
          </cell>
          <cell r="H114">
            <v>2800.97</v>
          </cell>
          <cell r="K114">
            <v>2819.33</v>
          </cell>
        </row>
        <row r="115">
          <cell r="C115" t="str">
            <v>UGBA290</v>
          </cell>
          <cell r="F115">
            <v>2200.75</v>
          </cell>
          <cell r="G115">
            <v>0</v>
          </cell>
          <cell r="H115">
            <v>2200.75</v>
          </cell>
          <cell r="K115">
            <v>2097.79</v>
          </cell>
        </row>
        <row r="116">
          <cell r="C116" t="str">
            <v>UGBA290</v>
          </cell>
          <cell r="F116">
            <v>34609.449999999997</v>
          </cell>
          <cell r="G116">
            <v>0</v>
          </cell>
          <cell r="H116">
            <v>34609.449999999997</v>
          </cell>
          <cell r="K116">
            <v>52968.79</v>
          </cell>
        </row>
        <row r="117">
          <cell r="C117" t="str">
            <v>UGBA290</v>
          </cell>
          <cell r="F117">
            <v>34410.639999999999</v>
          </cell>
          <cell r="G117">
            <v>0</v>
          </cell>
          <cell r="H117">
            <v>34410.639999999999</v>
          </cell>
          <cell r="K117">
            <v>35688.9</v>
          </cell>
        </row>
        <row r="118">
          <cell r="C118" t="str">
            <v>UGBA290</v>
          </cell>
          <cell r="F118">
            <v>131.57</v>
          </cell>
          <cell r="G118">
            <v>0</v>
          </cell>
          <cell r="H118">
            <v>131.57</v>
          </cell>
          <cell r="K118">
            <v>148.71</v>
          </cell>
        </row>
        <row r="119">
          <cell r="C119" t="str">
            <v>UGBA290</v>
          </cell>
          <cell r="F119">
            <v>21830.21</v>
          </cell>
          <cell r="G119">
            <v>0</v>
          </cell>
          <cell r="H119">
            <v>21830.21</v>
          </cell>
          <cell r="K119">
            <v>25593.61</v>
          </cell>
        </row>
        <row r="120">
          <cell r="C120" t="str">
            <v>UGBA290</v>
          </cell>
          <cell r="F120">
            <v>114154.24000000001</v>
          </cell>
          <cell r="G120">
            <v>0</v>
          </cell>
          <cell r="H120">
            <v>114154.24000000001</v>
          </cell>
          <cell r="K120">
            <v>334740.78999999998</v>
          </cell>
        </row>
        <row r="121">
          <cell r="C121" t="str">
            <v>UGBA290</v>
          </cell>
          <cell r="F121">
            <v>0</v>
          </cell>
          <cell r="G121">
            <v>0</v>
          </cell>
          <cell r="H121">
            <v>0</v>
          </cell>
          <cell r="K121">
            <v>-31454.63</v>
          </cell>
        </row>
        <row r="122">
          <cell r="C122" t="str">
            <v>UGBA300</v>
          </cell>
          <cell r="F122">
            <v>6971211.21</v>
          </cell>
          <cell r="G122">
            <v>0</v>
          </cell>
          <cell r="H122">
            <v>6971211.21</v>
          </cell>
          <cell r="K122">
            <v>7893965.4800000004</v>
          </cell>
        </row>
        <row r="123">
          <cell r="C123" t="str">
            <v>UGBA300</v>
          </cell>
          <cell r="F123">
            <v>119126.92</v>
          </cell>
          <cell r="G123">
            <v>0</v>
          </cell>
          <cell r="H123">
            <v>119126.92</v>
          </cell>
          <cell r="K123">
            <v>223673.18</v>
          </cell>
        </row>
        <row r="124">
          <cell r="C124" t="str">
            <v>UGBA300</v>
          </cell>
          <cell r="F124">
            <v>914.28</v>
          </cell>
          <cell r="G124">
            <v>0</v>
          </cell>
          <cell r="H124">
            <v>914.28</v>
          </cell>
          <cell r="K124">
            <v>914.28</v>
          </cell>
        </row>
        <row r="125">
          <cell r="C125" t="str">
            <v>UGBA310</v>
          </cell>
          <cell r="F125">
            <v>720576.45</v>
          </cell>
          <cell r="G125">
            <v>0</v>
          </cell>
          <cell r="H125">
            <v>720576.45</v>
          </cell>
          <cell r="K125">
            <v>764743.38</v>
          </cell>
        </row>
        <row r="126">
          <cell r="C126" t="str">
            <v>UGBA310</v>
          </cell>
          <cell r="F126">
            <v>4439623.4000000004</v>
          </cell>
          <cell r="G126">
            <v>0</v>
          </cell>
          <cell r="H126">
            <v>4439623.4000000004</v>
          </cell>
          <cell r="K126">
            <v>1949308.04</v>
          </cell>
        </row>
        <row r="127">
          <cell r="C127" t="str">
            <v>UGBA310</v>
          </cell>
          <cell r="F127">
            <v>2500711.88</v>
          </cell>
          <cell r="G127">
            <v>0</v>
          </cell>
          <cell r="H127">
            <v>2500711.88</v>
          </cell>
          <cell r="K127">
            <v>2500711.88</v>
          </cell>
        </row>
        <row r="128">
          <cell r="C128" t="str">
            <v>UGBA310</v>
          </cell>
          <cell r="F128">
            <v>98117.82</v>
          </cell>
          <cell r="G128">
            <v>0</v>
          </cell>
          <cell r="H128">
            <v>98117.82</v>
          </cell>
          <cell r="K128">
            <v>148289.01999999999</v>
          </cell>
        </row>
        <row r="129">
          <cell r="C129" t="str">
            <v>UGBA310</v>
          </cell>
          <cell r="F129">
            <v>3340.25</v>
          </cell>
          <cell r="G129">
            <v>0</v>
          </cell>
          <cell r="H129">
            <v>3340.25</v>
          </cell>
          <cell r="K129">
            <v>19454.060000000001</v>
          </cell>
        </row>
        <row r="130">
          <cell r="C130" t="str">
            <v>UGBA310</v>
          </cell>
          <cell r="F130">
            <v>3996.76</v>
          </cell>
          <cell r="G130">
            <v>0</v>
          </cell>
          <cell r="H130">
            <v>3996.76</v>
          </cell>
          <cell r="K130">
            <v>3996.76</v>
          </cell>
        </row>
        <row r="131">
          <cell r="C131" t="str">
            <v>UGBA310</v>
          </cell>
          <cell r="F131">
            <v>3695.08</v>
          </cell>
          <cell r="G131">
            <v>0</v>
          </cell>
          <cell r="H131">
            <v>3695.08</v>
          </cell>
          <cell r="K131">
            <v>11588.51</v>
          </cell>
        </row>
        <row r="132">
          <cell r="C132" t="str">
            <v>UGBA310</v>
          </cell>
          <cell r="F132">
            <v>1275208.48</v>
          </cell>
          <cell r="G132">
            <v>0</v>
          </cell>
          <cell r="H132">
            <v>1275208.48</v>
          </cell>
          <cell r="K132">
            <v>1168440.33</v>
          </cell>
        </row>
        <row r="133">
          <cell r="C133" t="str">
            <v>UGBA310</v>
          </cell>
          <cell r="F133">
            <v>1325860.9099999999</v>
          </cell>
          <cell r="G133">
            <v>0</v>
          </cell>
          <cell r="H133">
            <v>1325860.9099999999</v>
          </cell>
          <cell r="K133">
            <v>1916363.78</v>
          </cell>
        </row>
        <row r="134">
          <cell r="C134" t="str">
            <v>UGBA310</v>
          </cell>
          <cell r="F134">
            <v>165774.15</v>
          </cell>
          <cell r="G134">
            <v>0</v>
          </cell>
          <cell r="H134">
            <v>165774.15</v>
          </cell>
          <cell r="K134">
            <v>165769.35</v>
          </cell>
        </row>
        <row r="135">
          <cell r="C135" t="str">
            <v>UGBA310</v>
          </cell>
          <cell r="F135">
            <v>237828.95</v>
          </cell>
          <cell r="G135">
            <v>0</v>
          </cell>
          <cell r="H135">
            <v>237828.95</v>
          </cell>
          <cell r="K135">
            <v>95845.35</v>
          </cell>
        </row>
        <row r="136">
          <cell r="C136" t="str">
            <v>UGBA310</v>
          </cell>
          <cell r="F136">
            <v>489.55</v>
          </cell>
          <cell r="G136">
            <v>0</v>
          </cell>
          <cell r="H136">
            <v>489.55</v>
          </cell>
          <cell r="K136">
            <v>1097.8800000000001</v>
          </cell>
        </row>
        <row r="137">
          <cell r="C137" t="str">
            <v>UGBA310</v>
          </cell>
          <cell r="F137">
            <v>89884.05</v>
          </cell>
          <cell r="G137">
            <v>0</v>
          </cell>
          <cell r="H137">
            <v>89884.05</v>
          </cell>
          <cell r="K137">
            <v>58666.19</v>
          </cell>
        </row>
        <row r="138">
          <cell r="C138" t="str">
            <v>UGBA310</v>
          </cell>
          <cell r="F138">
            <v>73524.52</v>
          </cell>
          <cell r="G138">
            <v>0</v>
          </cell>
          <cell r="H138">
            <v>73524.52</v>
          </cell>
          <cell r="K138">
            <v>36169.599999999999</v>
          </cell>
        </row>
        <row r="139">
          <cell r="C139" t="str">
            <v>UGBA310</v>
          </cell>
          <cell r="F139">
            <v>333279.25</v>
          </cell>
          <cell r="G139">
            <v>0</v>
          </cell>
          <cell r="H139">
            <v>333279.25</v>
          </cell>
          <cell r="K139">
            <v>292247.87</v>
          </cell>
        </row>
        <row r="140">
          <cell r="C140" t="str">
            <v>UGBA310</v>
          </cell>
          <cell r="F140">
            <v>89532.26</v>
          </cell>
          <cell r="G140">
            <v>0</v>
          </cell>
          <cell r="H140">
            <v>89532.26</v>
          </cell>
          <cell r="K140">
            <v>81196.929999999993</v>
          </cell>
        </row>
        <row r="141">
          <cell r="C141" t="str">
            <v>UGBA310</v>
          </cell>
          <cell r="F141">
            <v>593.91999999999996</v>
          </cell>
          <cell r="G141">
            <v>0</v>
          </cell>
          <cell r="H141">
            <v>593.91999999999996</v>
          </cell>
          <cell r="K141">
            <v>593.91999999999996</v>
          </cell>
        </row>
        <row r="142">
          <cell r="C142" t="str">
            <v>UGBA310</v>
          </cell>
          <cell r="F142">
            <v>1763284.7</v>
          </cell>
          <cell r="G142">
            <v>0</v>
          </cell>
          <cell r="H142">
            <v>1763284.7</v>
          </cell>
          <cell r="K142">
            <v>1739668.81</v>
          </cell>
        </row>
        <row r="143">
          <cell r="C143" t="str">
            <v>UGBA310</v>
          </cell>
          <cell r="F143">
            <v>68.349999999999994</v>
          </cell>
          <cell r="G143">
            <v>0</v>
          </cell>
          <cell r="H143">
            <v>68.349999999999994</v>
          </cell>
          <cell r="K143">
            <v>68.349999999999994</v>
          </cell>
        </row>
        <row r="144">
          <cell r="C144" t="str">
            <v>UGBA310</v>
          </cell>
          <cell r="F144">
            <v>7482.74</v>
          </cell>
          <cell r="G144">
            <v>0</v>
          </cell>
          <cell r="H144">
            <v>7482.74</v>
          </cell>
          <cell r="K144">
            <v>6671.12</v>
          </cell>
        </row>
        <row r="145">
          <cell r="C145" t="str">
            <v>UGBA310</v>
          </cell>
          <cell r="F145">
            <v>323292.74</v>
          </cell>
          <cell r="G145">
            <v>0</v>
          </cell>
          <cell r="H145">
            <v>323292.74</v>
          </cell>
          <cell r="K145">
            <v>436881.87</v>
          </cell>
        </row>
        <row r="146">
          <cell r="C146" t="str">
            <v>UGBA310</v>
          </cell>
          <cell r="F146">
            <v>3411727.1</v>
          </cell>
          <cell r="G146">
            <v>0</v>
          </cell>
          <cell r="H146">
            <v>3411727.1</v>
          </cell>
          <cell r="K146">
            <v>6652029.5499999998</v>
          </cell>
        </row>
        <row r="147">
          <cell r="C147" t="str">
            <v>UGBA310</v>
          </cell>
          <cell r="F147">
            <v>2441860.4</v>
          </cell>
          <cell r="G147">
            <v>0</v>
          </cell>
          <cell r="H147">
            <v>2441860.4</v>
          </cell>
          <cell r="K147">
            <v>3537148.04</v>
          </cell>
        </row>
        <row r="148">
          <cell r="C148" t="str">
            <v>UGBA310</v>
          </cell>
          <cell r="F148">
            <v>0</v>
          </cell>
          <cell r="G148">
            <v>2194241.2200000002</v>
          </cell>
          <cell r="H148">
            <v>-2194241.2200000002</v>
          </cell>
          <cell r="K148">
            <v>-2120447</v>
          </cell>
        </row>
        <row r="149">
          <cell r="C149" t="str">
            <v>UGBA320</v>
          </cell>
          <cell r="F149">
            <v>167056</v>
          </cell>
          <cell r="G149">
            <v>0</v>
          </cell>
          <cell r="H149">
            <v>167056</v>
          </cell>
          <cell r="K149">
            <v>190331.95</v>
          </cell>
        </row>
        <row r="150">
          <cell r="C150" t="str">
            <v>UGBA320</v>
          </cell>
          <cell r="F150">
            <v>5017.62</v>
          </cell>
          <cell r="G150">
            <v>0</v>
          </cell>
          <cell r="H150">
            <v>5017.62</v>
          </cell>
          <cell r="K150">
            <v>5017.63</v>
          </cell>
        </row>
        <row r="151">
          <cell r="C151" t="str">
            <v>UGBA320</v>
          </cell>
          <cell r="F151">
            <v>239.4</v>
          </cell>
          <cell r="G151">
            <v>0</v>
          </cell>
          <cell r="H151">
            <v>239.4</v>
          </cell>
          <cell r="K151">
            <v>0</v>
          </cell>
        </row>
        <row r="152">
          <cell r="C152" t="str">
            <v>UGBA320</v>
          </cell>
          <cell r="F152">
            <v>3135</v>
          </cell>
          <cell r="G152">
            <v>0</v>
          </cell>
          <cell r="H152">
            <v>3135</v>
          </cell>
          <cell r="K152">
            <v>2640</v>
          </cell>
        </row>
        <row r="153">
          <cell r="C153" t="str">
            <v>UGBA320</v>
          </cell>
          <cell r="F153">
            <v>0</v>
          </cell>
          <cell r="G153">
            <v>0</v>
          </cell>
          <cell r="H153">
            <v>0</v>
          </cell>
          <cell r="K153">
            <v>49444.31</v>
          </cell>
        </row>
        <row r="154">
          <cell r="C154" t="str">
            <v>UGBA330</v>
          </cell>
          <cell r="F154">
            <v>296186.59999999998</v>
          </cell>
          <cell r="G154">
            <v>0</v>
          </cell>
          <cell r="H154">
            <v>296186.59999999998</v>
          </cell>
          <cell r="K154">
            <v>250296.85</v>
          </cell>
        </row>
        <row r="155">
          <cell r="C155" t="str">
            <v>UGBA340</v>
          </cell>
          <cell r="F155">
            <v>1576519.98</v>
          </cell>
          <cell r="G155">
            <v>0</v>
          </cell>
          <cell r="H155">
            <v>1576519.98</v>
          </cell>
          <cell r="K155">
            <v>3568851.73</v>
          </cell>
        </row>
        <row r="156">
          <cell r="C156" t="str">
            <v>UGBA340</v>
          </cell>
          <cell r="F156">
            <v>0</v>
          </cell>
          <cell r="G156">
            <v>0</v>
          </cell>
          <cell r="H156">
            <v>0</v>
          </cell>
          <cell r="K156">
            <v>15.88</v>
          </cell>
        </row>
        <row r="157">
          <cell r="C157" t="str">
            <v>UGBA340</v>
          </cell>
          <cell r="F157">
            <v>864.31</v>
          </cell>
          <cell r="G157">
            <v>0</v>
          </cell>
          <cell r="H157">
            <v>864.31</v>
          </cell>
          <cell r="K157">
            <v>3844.56</v>
          </cell>
        </row>
        <row r="158">
          <cell r="C158" t="str">
            <v>UGBA340</v>
          </cell>
          <cell r="F158">
            <v>0</v>
          </cell>
          <cell r="G158">
            <v>0</v>
          </cell>
          <cell r="H158">
            <v>0</v>
          </cell>
          <cell r="K158">
            <v>3755.79</v>
          </cell>
        </row>
        <row r="159">
          <cell r="C159" t="str">
            <v>UGBA350</v>
          </cell>
          <cell r="F159">
            <v>0</v>
          </cell>
          <cell r="G159">
            <v>0</v>
          </cell>
          <cell r="H159">
            <v>0</v>
          </cell>
          <cell r="K159">
            <v>66835.899999999994</v>
          </cell>
        </row>
        <row r="160">
          <cell r="C160" t="str">
            <v>UGBA350</v>
          </cell>
          <cell r="F160">
            <v>0</v>
          </cell>
          <cell r="G160">
            <v>0</v>
          </cell>
          <cell r="H160">
            <v>0</v>
          </cell>
          <cell r="K160">
            <v>1560767</v>
          </cell>
        </row>
        <row r="161">
          <cell r="C161" t="str">
            <v>UGBA360</v>
          </cell>
          <cell r="F161">
            <v>3232.8</v>
          </cell>
          <cell r="G161">
            <v>0</v>
          </cell>
          <cell r="H161">
            <v>3232.8</v>
          </cell>
          <cell r="K161">
            <v>63306.2</v>
          </cell>
        </row>
        <row r="162">
          <cell r="C162" t="str">
            <v>UGBA360</v>
          </cell>
          <cell r="F162">
            <v>0</v>
          </cell>
          <cell r="G162">
            <v>0</v>
          </cell>
          <cell r="H162">
            <v>0</v>
          </cell>
          <cell r="K162">
            <v>90735.8</v>
          </cell>
        </row>
        <row r="163">
          <cell r="C163" t="str">
            <v>UGBA360</v>
          </cell>
          <cell r="F163">
            <v>1803.03</v>
          </cell>
          <cell r="G163">
            <v>0</v>
          </cell>
          <cell r="H163">
            <v>1803.03</v>
          </cell>
          <cell r="K163">
            <v>2551.11</v>
          </cell>
        </row>
        <row r="164">
          <cell r="C164" t="str">
            <v>UGBA360</v>
          </cell>
          <cell r="F164">
            <v>21921.95</v>
          </cell>
          <cell r="G164">
            <v>0</v>
          </cell>
          <cell r="H164">
            <v>21921.95</v>
          </cell>
          <cell r="K164">
            <v>53596.38</v>
          </cell>
        </row>
        <row r="165">
          <cell r="C165" t="str">
            <v>UGBA360</v>
          </cell>
          <cell r="F165">
            <v>0</v>
          </cell>
          <cell r="G165">
            <v>342.34</v>
          </cell>
          <cell r="H165">
            <v>-342.34</v>
          </cell>
          <cell r="K165">
            <v>-342.34</v>
          </cell>
        </row>
        <row r="166">
          <cell r="C166" t="str">
            <v>UGBA370</v>
          </cell>
          <cell r="F166">
            <v>66478.02</v>
          </cell>
          <cell r="G166">
            <v>0</v>
          </cell>
          <cell r="H166">
            <v>66478.02</v>
          </cell>
          <cell r="K166">
            <v>111886.91</v>
          </cell>
        </row>
        <row r="167">
          <cell r="C167" t="str">
            <v>UGBA370</v>
          </cell>
          <cell r="F167">
            <v>1450.58</v>
          </cell>
          <cell r="G167">
            <v>0</v>
          </cell>
          <cell r="H167">
            <v>1450.58</v>
          </cell>
          <cell r="K167">
            <v>0</v>
          </cell>
        </row>
        <row r="168">
          <cell r="C168" t="str">
            <v>UGBA380</v>
          </cell>
          <cell r="F168">
            <v>127430.03</v>
          </cell>
          <cell r="G168">
            <v>0</v>
          </cell>
          <cell r="H168">
            <v>127430.03</v>
          </cell>
          <cell r="K168">
            <v>141970.17000000001</v>
          </cell>
        </row>
        <row r="169">
          <cell r="C169" t="str">
            <v>UGBA380</v>
          </cell>
          <cell r="F169">
            <v>332568.26</v>
          </cell>
          <cell r="G169">
            <v>0</v>
          </cell>
          <cell r="H169">
            <v>332568.26</v>
          </cell>
          <cell r="K169">
            <v>338751.84</v>
          </cell>
        </row>
        <row r="170">
          <cell r="C170" t="str">
            <v>UGBA380</v>
          </cell>
          <cell r="F170">
            <v>234940.13</v>
          </cell>
          <cell r="G170">
            <v>0</v>
          </cell>
          <cell r="H170">
            <v>234940.13</v>
          </cell>
          <cell r="K170">
            <v>245346.43</v>
          </cell>
        </row>
        <row r="171">
          <cell r="C171" t="str">
            <v>UGBA390</v>
          </cell>
          <cell r="F171">
            <v>0</v>
          </cell>
          <cell r="G171">
            <v>0</v>
          </cell>
          <cell r="H171">
            <v>0</v>
          </cell>
          <cell r="K171">
            <v>6</v>
          </cell>
        </row>
        <row r="172">
          <cell r="C172" t="str">
            <v>UGBA390</v>
          </cell>
          <cell r="F172">
            <v>5000</v>
          </cell>
          <cell r="G172">
            <v>0</v>
          </cell>
          <cell r="H172">
            <v>5000</v>
          </cell>
          <cell r="K172">
            <v>5000</v>
          </cell>
        </row>
        <row r="173">
          <cell r="C173" t="str">
            <v>UGBA390</v>
          </cell>
          <cell r="F173">
            <v>32848.75</v>
          </cell>
          <cell r="G173">
            <v>0</v>
          </cell>
          <cell r="H173">
            <v>32848.75</v>
          </cell>
          <cell r="K173">
            <v>52274.98</v>
          </cell>
        </row>
        <row r="174">
          <cell r="C174" t="str">
            <v>UGBA390</v>
          </cell>
          <cell r="F174">
            <v>40778.720000000001</v>
          </cell>
          <cell r="G174">
            <v>0</v>
          </cell>
          <cell r="H174">
            <v>40778.720000000001</v>
          </cell>
          <cell r="K174">
            <v>40778.720000000001</v>
          </cell>
        </row>
        <row r="175">
          <cell r="C175" t="str">
            <v>UGBA390</v>
          </cell>
          <cell r="F175">
            <v>8374224.3899999997</v>
          </cell>
          <cell r="G175">
            <v>0</v>
          </cell>
          <cell r="H175">
            <v>8374224.3899999997</v>
          </cell>
          <cell r="K175">
            <v>10948.95</v>
          </cell>
        </row>
        <row r="176">
          <cell r="C176" t="str">
            <v>UGBA390</v>
          </cell>
          <cell r="F176">
            <v>12769160.42</v>
          </cell>
          <cell r="G176">
            <v>0</v>
          </cell>
          <cell r="H176">
            <v>12769160.42</v>
          </cell>
          <cell r="K176">
            <v>20014248.300000001</v>
          </cell>
        </row>
        <row r="177">
          <cell r="C177" t="str">
            <v>UGBA390</v>
          </cell>
          <cell r="F177">
            <v>5870.47</v>
          </cell>
          <cell r="G177">
            <v>0</v>
          </cell>
          <cell r="H177">
            <v>5870.47</v>
          </cell>
          <cell r="K177">
            <v>48826.15</v>
          </cell>
        </row>
        <row r="178">
          <cell r="C178" t="str">
            <v>UGBA390</v>
          </cell>
          <cell r="F178">
            <v>10000000</v>
          </cell>
          <cell r="G178">
            <v>0</v>
          </cell>
          <cell r="H178">
            <v>10000000</v>
          </cell>
          <cell r="K178">
            <v>4000000</v>
          </cell>
        </row>
        <row r="179">
          <cell r="C179" t="str">
            <v>UGBA390</v>
          </cell>
          <cell r="F179">
            <v>0</v>
          </cell>
          <cell r="G179">
            <v>0</v>
          </cell>
          <cell r="H179">
            <v>0</v>
          </cell>
          <cell r="K179">
            <v>750187.51</v>
          </cell>
        </row>
        <row r="180">
          <cell r="C180" t="str">
            <v>UGBA390</v>
          </cell>
          <cell r="F180">
            <v>0</v>
          </cell>
          <cell r="G180">
            <v>0</v>
          </cell>
          <cell r="H180">
            <v>0</v>
          </cell>
          <cell r="K180">
            <v>3369383.29</v>
          </cell>
        </row>
        <row r="181">
          <cell r="C181" t="str">
            <v>UGBA390</v>
          </cell>
          <cell r="F181">
            <v>62924.91</v>
          </cell>
          <cell r="G181">
            <v>0</v>
          </cell>
          <cell r="H181">
            <v>62924.91</v>
          </cell>
          <cell r="K181">
            <v>1114099.77</v>
          </cell>
        </row>
        <row r="182">
          <cell r="C182" t="str">
            <v>UGBA390</v>
          </cell>
          <cell r="F182">
            <v>449.09</v>
          </cell>
          <cell r="G182">
            <v>0</v>
          </cell>
          <cell r="H182">
            <v>449.09</v>
          </cell>
          <cell r="K182">
            <v>2601.8000000000002</v>
          </cell>
        </row>
        <row r="183">
          <cell r="C183" t="str">
            <v>UGBA390</v>
          </cell>
          <cell r="F183">
            <v>874.26</v>
          </cell>
          <cell r="G183">
            <v>0</v>
          </cell>
          <cell r="H183">
            <v>874.26</v>
          </cell>
          <cell r="K183">
            <v>787.19</v>
          </cell>
        </row>
        <row r="184">
          <cell r="C184" t="str">
            <v>UGBA390</v>
          </cell>
          <cell r="F184">
            <v>190.89</v>
          </cell>
          <cell r="G184">
            <v>0</v>
          </cell>
          <cell r="H184">
            <v>190.89</v>
          </cell>
          <cell r="K184">
            <v>1966.62</v>
          </cell>
        </row>
        <row r="185">
          <cell r="C185" t="str">
            <v>UGBA390</v>
          </cell>
          <cell r="F185">
            <v>417.06</v>
          </cell>
          <cell r="G185">
            <v>0</v>
          </cell>
          <cell r="H185">
            <v>417.06</v>
          </cell>
          <cell r="K185">
            <v>1130.42</v>
          </cell>
        </row>
        <row r="186">
          <cell r="C186" t="str">
            <v>UGBA390</v>
          </cell>
          <cell r="F186">
            <v>853.65</v>
          </cell>
          <cell r="G186">
            <v>0</v>
          </cell>
          <cell r="H186">
            <v>853.65</v>
          </cell>
          <cell r="K186">
            <v>721.36</v>
          </cell>
        </row>
        <row r="187">
          <cell r="C187" t="str">
            <v>UGBA390</v>
          </cell>
          <cell r="F187">
            <v>2034.39</v>
          </cell>
          <cell r="G187">
            <v>0</v>
          </cell>
          <cell r="H187">
            <v>2034.39</v>
          </cell>
          <cell r="K187">
            <v>2043.16</v>
          </cell>
        </row>
        <row r="188">
          <cell r="C188" t="str">
            <v>UGBA390</v>
          </cell>
          <cell r="F188">
            <v>84.38</v>
          </cell>
          <cell r="G188">
            <v>0</v>
          </cell>
          <cell r="H188">
            <v>84.38</v>
          </cell>
          <cell r="K188">
            <v>276.89</v>
          </cell>
        </row>
        <row r="189">
          <cell r="C189" t="str">
            <v>UGBA390</v>
          </cell>
          <cell r="F189">
            <v>428.02</v>
          </cell>
          <cell r="G189">
            <v>0</v>
          </cell>
          <cell r="H189">
            <v>428.02</v>
          </cell>
          <cell r="K189">
            <v>1667.37</v>
          </cell>
        </row>
        <row r="190">
          <cell r="C190" t="str">
            <v>UGBA390</v>
          </cell>
          <cell r="F190">
            <v>3420.23</v>
          </cell>
          <cell r="G190">
            <v>0</v>
          </cell>
          <cell r="H190">
            <v>3420.23</v>
          </cell>
          <cell r="K190">
            <v>3068.26</v>
          </cell>
        </row>
        <row r="191">
          <cell r="C191" t="str">
            <v>UGBA390</v>
          </cell>
          <cell r="F191">
            <v>32.28</v>
          </cell>
          <cell r="G191">
            <v>0</v>
          </cell>
          <cell r="H191">
            <v>32.28</v>
          </cell>
          <cell r="K191">
            <v>32.28</v>
          </cell>
        </row>
        <row r="192">
          <cell r="C192" t="str">
            <v>UGBA390</v>
          </cell>
          <cell r="F192">
            <v>547.77</v>
          </cell>
          <cell r="G192">
            <v>0</v>
          </cell>
          <cell r="H192">
            <v>547.77</v>
          </cell>
          <cell r="K192">
            <v>547.77</v>
          </cell>
        </row>
        <row r="193">
          <cell r="C193" t="str">
            <v>UGBP010</v>
          </cell>
          <cell r="F193">
            <v>11135667.109999999</v>
          </cell>
          <cell r="G193">
            <v>0</v>
          </cell>
          <cell r="H193">
            <v>11135667.109999999</v>
          </cell>
          <cell r="K193">
            <v>10829882.310000001</v>
          </cell>
        </row>
        <row r="194">
          <cell r="C194" t="str">
            <v>UGBP010</v>
          </cell>
          <cell r="F194">
            <v>3825687.33</v>
          </cell>
          <cell r="G194">
            <v>0</v>
          </cell>
          <cell r="H194">
            <v>3825687.33</v>
          </cell>
          <cell r="K194">
            <v>3825687.33</v>
          </cell>
        </row>
        <row r="195">
          <cell r="C195" t="str">
            <v>UGBP010</v>
          </cell>
          <cell r="F195">
            <v>4163445.35</v>
          </cell>
          <cell r="G195">
            <v>0</v>
          </cell>
          <cell r="H195">
            <v>4163445.35</v>
          </cell>
          <cell r="K195">
            <v>4163445.35</v>
          </cell>
        </row>
        <row r="196">
          <cell r="C196" t="str">
            <v>UGBP010</v>
          </cell>
          <cell r="F196">
            <v>5898596</v>
          </cell>
          <cell r="G196">
            <v>0</v>
          </cell>
          <cell r="H196">
            <v>5898596</v>
          </cell>
          <cell r="K196">
            <v>5898596</v>
          </cell>
        </row>
        <row r="197">
          <cell r="C197" t="str">
            <v>UGBP010</v>
          </cell>
          <cell r="F197">
            <v>2532623.2799999998</v>
          </cell>
          <cell r="G197">
            <v>0</v>
          </cell>
          <cell r="H197">
            <v>2532623.2799999998</v>
          </cell>
          <cell r="K197">
            <v>2433030.15</v>
          </cell>
        </row>
        <row r="198">
          <cell r="C198" t="str">
            <v>UGBP010</v>
          </cell>
          <cell r="F198">
            <v>34000</v>
          </cell>
          <cell r="G198">
            <v>0</v>
          </cell>
          <cell r="H198">
            <v>34000</v>
          </cell>
          <cell r="K198">
            <v>34000</v>
          </cell>
        </row>
        <row r="199">
          <cell r="C199" t="str">
            <v>UGBP010</v>
          </cell>
          <cell r="F199">
            <v>18109642.32</v>
          </cell>
          <cell r="G199">
            <v>0</v>
          </cell>
          <cell r="H199">
            <v>18109642.32</v>
          </cell>
          <cell r="K199">
            <v>15182551.67</v>
          </cell>
        </row>
        <row r="200">
          <cell r="C200" t="str">
            <v>UGBP030</v>
          </cell>
          <cell r="F200">
            <v>6861968.5800000001</v>
          </cell>
          <cell r="G200">
            <v>0</v>
          </cell>
          <cell r="H200">
            <v>6861968.5800000001</v>
          </cell>
          <cell r="K200">
            <v>6220675.5700000003</v>
          </cell>
        </row>
        <row r="201">
          <cell r="C201" t="str">
            <v>UGBP030</v>
          </cell>
          <cell r="F201">
            <v>0</v>
          </cell>
          <cell r="G201">
            <v>0</v>
          </cell>
          <cell r="H201">
            <v>0</v>
          </cell>
          <cell r="K201">
            <v>379103.34</v>
          </cell>
        </row>
        <row r="202">
          <cell r="C202" t="str">
            <v>UGBP030</v>
          </cell>
          <cell r="F202">
            <v>379103.34</v>
          </cell>
          <cell r="G202">
            <v>0</v>
          </cell>
          <cell r="H202">
            <v>379103.34</v>
          </cell>
          <cell r="K202">
            <v>0</v>
          </cell>
        </row>
        <row r="203">
          <cell r="C203" t="str">
            <v>UGBP030</v>
          </cell>
          <cell r="F203">
            <v>72695.899999999994</v>
          </cell>
          <cell r="G203">
            <v>0</v>
          </cell>
          <cell r="H203">
            <v>72695.899999999994</v>
          </cell>
          <cell r="K203">
            <v>0</v>
          </cell>
        </row>
        <row r="204">
          <cell r="C204" t="str">
            <v>UGBP030</v>
          </cell>
          <cell r="F204">
            <v>145564.26999999999</v>
          </cell>
          <cell r="G204">
            <v>0</v>
          </cell>
          <cell r="H204">
            <v>145564.26999999999</v>
          </cell>
          <cell r="K204">
            <v>0</v>
          </cell>
        </row>
        <row r="205">
          <cell r="C205" t="str">
            <v>UGBP030</v>
          </cell>
          <cell r="F205">
            <v>887301.86</v>
          </cell>
          <cell r="G205">
            <v>0</v>
          </cell>
          <cell r="H205">
            <v>887301.86</v>
          </cell>
          <cell r="K205">
            <v>0</v>
          </cell>
        </row>
        <row r="206">
          <cell r="C206" t="str">
            <v>UGBP030</v>
          </cell>
          <cell r="F206">
            <v>958559.58</v>
          </cell>
          <cell r="G206">
            <v>0</v>
          </cell>
          <cell r="H206">
            <v>958559.58</v>
          </cell>
          <cell r="K206">
            <v>0</v>
          </cell>
        </row>
        <row r="207">
          <cell r="C207" t="str">
            <v>UGBP030</v>
          </cell>
          <cell r="F207">
            <v>0</v>
          </cell>
          <cell r="G207">
            <v>0</v>
          </cell>
          <cell r="H207">
            <v>0</v>
          </cell>
          <cell r="K207">
            <v>72695.899999999994</v>
          </cell>
        </row>
        <row r="208">
          <cell r="C208" t="str">
            <v>UGBP030</v>
          </cell>
          <cell r="F208">
            <v>0</v>
          </cell>
          <cell r="G208">
            <v>0</v>
          </cell>
          <cell r="H208">
            <v>0</v>
          </cell>
          <cell r="K208">
            <v>111562.4</v>
          </cell>
        </row>
        <row r="209">
          <cell r="C209" t="str">
            <v>UGBP030</v>
          </cell>
          <cell r="F209">
            <v>0</v>
          </cell>
          <cell r="G209">
            <v>0</v>
          </cell>
          <cell r="H209">
            <v>0</v>
          </cell>
          <cell r="K209">
            <v>34001.870000000003</v>
          </cell>
        </row>
        <row r="210">
          <cell r="C210" t="str">
            <v>UGBP030</v>
          </cell>
          <cell r="F210">
            <v>0</v>
          </cell>
          <cell r="G210">
            <v>0</v>
          </cell>
          <cell r="H210">
            <v>0</v>
          </cell>
          <cell r="K210">
            <v>103541.19</v>
          </cell>
        </row>
        <row r="211">
          <cell r="C211" t="str">
            <v>UGBP030</v>
          </cell>
          <cell r="F211">
            <v>0</v>
          </cell>
          <cell r="G211">
            <v>0</v>
          </cell>
          <cell r="H211">
            <v>0</v>
          </cell>
          <cell r="K211">
            <v>783760.67</v>
          </cell>
        </row>
        <row r="212">
          <cell r="C212" t="str">
            <v>UGBP030</v>
          </cell>
          <cell r="F212">
            <v>0</v>
          </cell>
          <cell r="G212">
            <v>0</v>
          </cell>
          <cell r="H212">
            <v>0</v>
          </cell>
          <cell r="K212">
            <v>958559.58</v>
          </cell>
        </row>
        <row r="213">
          <cell r="C213" t="str">
            <v>UGBP040</v>
          </cell>
          <cell r="F213">
            <v>4556915.12</v>
          </cell>
          <cell r="G213">
            <v>0</v>
          </cell>
          <cell r="H213">
            <v>4556915.12</v>
          </cell>
          <cell r="K213">
            <v>1643144.91</v>
          </cell>
        </row>
        <row r="214">
          <cell r="C214" t="str">
            <v>UGBP040</v>
          </cell>
          <cell r="F214">
            <v>0</v>
          </cell>
          <cell r="G214">
            <v>0</v>
          </cell>
          <cell r="H214">
            <v>0</v>
          </cell>
          <cell r="K214">
            <v>42912.03</v>
          </cell>
        </row>
        <row r="215">
          <cell r="C215" t="str">
            <v>UGBP040</v>
          </cell>
          <cell r="F215">
            <v>0</v>
          </cell>
          <cell r="G215">
            <v>0</v>
          </cell>
          <cell r="H215">
            <v>0</v>
          </cell>
          <cell r="K215">
            <v>189852.49</v>
          </cell>
        </row>
        <row r="216">
          <cell r="C216" t="str">
            <v>UGBP040</v>
          </cell>
          <cell r="F216">
            <v>42912.03</v>
          </cell>
          <cell r="G216">
            <v>0</v>
          </cell>
          <cell r="H216">
            <v>42912.03</v>
          </cell>
          <cell r="K216">
            <v>0</v>
          </cell>
        </row>
        <row r="217">
          <cell r="C217" t="str">
            <v>UGBP040</v>
          </cell>
          <cell r="F217">
            <v>0</v>
          </cell>
          <cell r="G217">
            <v>0</v>
          </cell>
          <cell r="H217">
            <v>0</v>
          </cell>
          <cell r="K217">
            <v>-927986.2</v>
          </cell>
        </row>
        <row r="218">
          <cell r="C218" t="str">
            <v>UGBP040</v>
          </cell>
          <cell r="F218">
            <v>0</v>
          </cell>
          <cell r="G218">
            <v>0</v>
          </cell>
          <cell r="H218">
            <v>0</v>
          </cell>
          <cell r="K218">
            <v>-1641736.34</v>
          </cell>
        </row>
        <row r="219">
          <cell r="C219" t="str">
            <v>UGBP040</v>
          </cell>
          <cell r="F219">
            <v>410958.54</v>
          </cell>
          <cell r="G219">
            <v>0</v>
          </cell>
          <cell r="H219">
            <v>410958.54</v>
          </cell>
          <cell r="K219">
            <v>0</v>
          </cell>
        </row>
        <row r="220">
          <cell r="C220" t="str">
            <v>UGBP040</v>
          </cell>
          <cell r="F220">
            <v>866851.79</v>
          </cell>
          <cell r="G220">
            <v>0</v>
          </cell>
          <cell r="H220">
            <v>866851.79</v>
          </cell>
          <cell r="K220">
            <v>0</v>
          </cell>
        </row>
        <row r="221">
          <cell r="C221" t="str">
            <v>UGBP040</v>
          </cell>
          <cell r="F221">
            <v>0</v>
          </cell>
          <cell r="G221">
            <v>0</v>
          </cell>
          <cell r="H221">
            <v>0</v>
          </cell>
          <cell r="K221">
            <v>410958.54</v>
          </cell>
        </row>
        <row r="222">
          <cell r="C222" t="str">
            <v>UGBP040</v>
          </cell>
          <cell r="F222">
            <v>0</v>
          </cell>
          <cell r="G222">
            <v>0</v>
          </cell>
          <cell r="H222">
            <v>0</v>
          </cell>
          <cell r="K222">
            <v>866851.79</v>
          </cell>
        </row>
        <row r="223">
          <cell r="C223" t="str">
            <v>UGBP040</v>
          </cell>
          <cell r="F223">
            <v>0</v>
          </cell>
          <cell r="G223">
            <v>0</v>
          </cell>
          <cell r="H223">
            <v>0</v>
          </cell>
          <cell r="K223">
            <v>-693465.13</v>
          </cell>
        </row>
        <row r="224">
          <cell r="C224" t="str">
            <v>UGBP040</v>
          </cell>
          <cell r="F224">
            <v>0</v>
          </cell>
          <cell r="G224">
            <v>0</v>
          </cell>
          <cell r="H224">
            <v>0</v>
          </cell>
          <cell r="K224">
            <v>-74290.34</v>
          </cell>
        </row>
        <row r="225">
          <cell r="C225" t="str">
            <v>UGBP040</v>
          </cell>
          <cell r="F225">
            <v>0</v>
          </cell>
          <cell r="G225">
            <v>0</v>
          </cell>
          <cell r="H225">
            <v>0</v>
          </cell>
          <cell r="K225">
            <v>-1196227.22</v>
          </cell>
        </row>
        <row r="226">
          <cell r="C226" t="str">
            <v>UGBP040</v>
          </cell>
          <cell r="F226">
            <v>0</v>
          </cell>
          <cell r="G226">
            <v>0</v>
          </cell>
          <cell r="H226">
            <v>0</v>
          </cell>
          <cell r="K226">
            <v>-419516.14</v>
          </cell>
        </row>
        <row r="227">
          <cell r="C227" t="str">
            <v>UGBP040</v>
          </cell>
          <cell r="F227">
            <v>-1475278.61</v>
          </cell>
          <cell r="G227">
            <v>0</v>
          </cell>
          <cell r="H227">
            <v>-1475278.61</v>
          </cell>
          <cell r="K227">
            <v>0</v>
          </cell>
        </row>
        <row r="228">
          <cell r="C228" t="str">
            <v>UGBP040</v>
          </cell>
          <cell r="F228">
            <v>-1557204.53</v>
          </cell>
          <cell r="G228">
            <v>0</v>
          </cell>
          <cell r="H228">
            <v>-1557204.53</v>
          </cell>
          <cell r="K228">
            <v>0</v>
          </cell>
        </row>
        <row r="229">
          <cell r="C229" t="str">
            <v>UGBP040</v>
          </cell>
          <cell r="F229">
            <v>-4646990.3899999997</v>
          </cell>
          <cell r="G229">
            <v>0</v>
          </cell>
          <cell r="H229">
            <v>-4646990.3899999997</v>
          </cell>
          <cell r="K229">
            <v>0</v>
          </cell>
        </row>
        <row r="230">
          <cell r="C230" t="str">
            <v>UGBP040</v>
          </cell>
          <cell r="F230">
            <v>-3216228.29</v>
          </cell>
          <cell r="G230">
            <v>0</v>
          </cell>
          <cell r="H230">
            <v>-3216228.29</v>
          </cell>
          <cell r="K230">
            <v>0</v>
          </cell>
        </row>
        <row r="231">
          <cell r="C231" t="str">
            <v>UGBP040</v>
          </cell>
          <cell r="F231">
            <v>-548125.46</v>
          </cell>
          <cell r="G231">
            <v>0</v>
          </cell>
          <cell r="H231">
            <v>-548125.46</v>
          </cell>
          <cell r="K231">
            <v>0</v>
          </cell>
        </row>
        <row r="232">
          <cell r="C232" t="str">
            <v>UGBP040</v>
          </cell>
          <cell r="F232">
            <v>-664825.75</v>
          </cell>
          <cell r="G232">
            <v>0</v>
          </cell>
          <cell r="H232">
            <v>-664825.75</v>
          </cell>
          <cell r="K232">
            <v>0</v>
          </cell>
        </row>
        <row r="233">
          <cell r="C233" t="str">
            <v>UGBP040</v>
          </cell>
          <cell r="F233">
            <v>-631852.49</v>
          </cell>
          <cell r="G233">
            <v>0</v>
          </cell>
          <cell r="H233">
            <v>-631852.49</v>
          </cell>
          <cell r="K233">
            <v>0</v>
          </cell>
        </row>
        <row r="234">
          <cell r="C234" t="str">
            <v>UGBP040</v>
          </cell>
          <cell r="F234">
            <v>0</v>
          </cell>
          <cell r="G234">
            <v>0</v>
          </cell>
          <cell r="H234">
            <v>0</v>
          </cell>
          <cell r="K234">
            <v>-190193.4</v>
          </cell>
        </row>
        <row r="235">
          <cell r="C235" t="str">
            <v>UGBP040</v>
          </cell>
          <cell r="F235">
            <v>0</v>
          </cell>
          <cell r="G235">
            <v>0</v>
          </cell>
          <cell r="H235">
            <v>0</v>
          </cell>
          <cell r="K235">
            <v>-737605.94</v>
          </cell>
        </row>
        <row r="236">
          <cell r="C236" t="str">
            <v>UGBP040</v>
          </cell>
          <cell r="F236">
            <v>-24620922.239999998</v>
          </cell>
          <cell r="G236">
            <v>0</v>
          </cell>
          <cell r="H236">
            <v>-24620922.239999998</v>
          </cell>
          <cell r="K236">
            <v>-25422602.48</v>
          </cell>
        </row>
        <row r="237">
          <cell r="C237" t="str">
            <v>UGBP040</v>
          </cell>
          <cell r="F237">
            <v>0</v>
          </cell>
          <cell r="G237">
            <v>0</v>
          </cell>
          <cell r="H237">
            <v>0</v>
          </cell>
          <cell r="K237">
            <v>-744518.93</v>
          </cell>
        </row>
        <row r="238">
          <cell r="C238" t="str">
            <v>UGBP040</v>
          </cell>
          <cell r="F238">
            <v>0</v>
          </cell>
          <cell r="G238">
            <v>0</v>
          </cell>
          <cell r="H238">
            <v>0</v>
          </cell>
          <cell r="K238">
            <v>-780185.9</v>
          </cell>
        </row>
        <row r="239">
          <cell r="C239" t="str">
            <v>UGBP040</v>
          </cell>
          <cell r="F239">
            <v>0</v>
          </cell>
          <cell r="G239">
            <v>0</v>
          </cell>
          <cell r="H239">
            <v>0</v>
          </cell>
          <cell r="K239">
            <v>-402274.75</v>
          </cell>
        </row>
        <row r="240">
          <cell r="C240" t="str">
            <v>UGBP040</v>
          </cell>
          <cell r="F240">
            <v>0</v>
          </cell>
          <cell r="G240">
            <v>0</v>
          </cell>
          <cell r="H240">
            <v>0</v>
          </cell>
          <cell r="K240">
            <v>-2439567.81</v>
          </cell>
        </row>
        <row r="241">
          <cell r="C241" t="str">
            <v>UGBP060</v>
          </cell>
          <cell r="F241">
            <v>2715742.39</v>
          </cell>
          <cell r="G241">
            <v>0</v>
          </cell>
          <cell r="H241">
            <v>2715742.39</v>
          </cell>
          <cell r="K241">
            <v>2715742.39</v>
          </cell>
        </row>
        <row r="242">
          <cell r="C242" t="str">
            <v>UGBP060</v>
          </cell>
          <cell r="F242">
            <v>4067681.98</v>
          </cell>
          <cell r="G242">
            <v>0</v>
          </cell>
          <cell r="H242">
            <v>4067681.98</v>
          </cell>
          <cell r="K242">
            <v>3453345.73</v>
          </cell>
        </row>
        <row r="243">
          <cell r="C243" t="str">
            <v>UGBP060</v>
          </cell>
          <cell r="F243">
            <v>500000</v>
          </cell>
          <cell r="G243">
            <v>0</v>
          </cell>
          <cell r="H243">
            <v>500000</v>
          </cell>
          <cell r="K243">
            <v>0</v>
          </cell>
        </row>
        <row r="244">
          <cell r="C244" t="str">
            <v>UGBP060</v>
          </cell>
          <cell r="F244">
            <v>1816681.22</v>
          </cell>
          <cell r="G244">
            <v>0</v>
          </cell>
          <cell r="H244">
            <v>1816681.22</v>
          </cell>
          <cell r="K244">
            <v>1293681.22</v>
          </cell>
        </row>
        <row r="245">
          <cell r="C245" t="str">
            <v>UGBP060</v>
          </cell>
          <cell r="F245">
            <v>-1512794.02</v>
          </cell>
          <cell r="G245">
            <v>0</v>
          </cell>
          <cell r="H245">
            <v>-1512794.02</v>
          </cell>
          <cell r="K245">
            <v>-1383195.71</v>
          </cell>
        </row>
        <row r="246">
          <cell r="C246" t="str">
            <v>UGBP060</v>
          </cell>
          <cell r="F246">
            <v>-70522.960000000006</v>
          </cell>
          <cell r="G246">
            <v>0</v>
          </cell>
          <cell r="H246">
            <v>-70522.960000000006</v>
          </cell>
          <cell r="K246">
            <v>-25669.37</v>
          </cell>
        </row>
        <row r="247">
          <cell r="C247" t="str">
            <v>UGBP060</v>
          </cell>
          <cell r="F247">
            <v>-1071195.73</v>
          </cell>
          <cell r="G247">
            <v>0</v>
          </cell>
          <cell r="H247">
            <v>-1071195.73</v>
          </cell>
          <cell r="K247">
            <v>-984420</v>
          </cell>
        </row>
        <row r="248">
          <cell r="C248" t="str">
            <v>UGBP070</v>
          </cell>
          <cell r="F248">
            <v>0</v>
          </cell>
          <cell r="G248">
            <v>0</v>
          </cell>
          <cell r="H248">
            <v>0</v>
          </cell>
          <cell r="K248">
            <v>4033830.16</v>
          </cell>
        </row>
        <row r="249">
          <cell r="C249" t="str">
            <v>UGBP070</v>
          </cell>
          <cell r="F249">
            <v>3895607.35</v>
          </cell>
          <cell r="G249">
            <v>0</v>
          </cell>
          <cell r="H249">
            <v>3895607.35</v>
          </cell>
          <cell r="K249">
            <v>0</v>
          </cell>
        </row>
        <row r="250">
          <cell r="C250" t="str">
            <v>UGBP080</v>
          </cell>
          <cell r="F250">
            <v>25040.14</v>
          </cell>
          <cell r="G250">
            <v>0</v>
          </cell>
          <cell r="H250">
            <v>25040.14</v>
          </cell>
          <cell r="K250">
            <v>49298.1</v>
          </cell>
        </row>
        <row r="251">
          <cell r="C251" t="str">
            <v>UGBP100</v>
          </cell>
          <cell r="F251">
            <v>18000</v>
          </cell>
          <cell r="G251">
            <v>0</v>
          </cell>
          <cell r="H251">
            <v>18000</v>
          </cell>
          <cell r="K251">
            <v>18000</v>
          </cell>
        </row>
        <row r="252">
          <cell r="C252" t="str">
            <v>UGBP120</v>
          </cell>
          <cell r="F252">
            <v>534891</v>
          </cell>
          <cell r="G252">
            <v>0</v>
          </cell>
          <cell r="H252">
            <v>534891</v>
          </cell>
          <cell r="K252">
            <v>632871</v>
          </cell>
        </row>
        <row r="253">
          <cell r="C253" t="str">
            <v>UGBP120</v>
          </cell>
          <cell r="F253">
            <v>1513370</v>
          </cell>
          <cell r="G253">
            <v>0</v>
          </cell>
          <cell r="H253">
            <v>1513370</v>
          </cell>
          <cell r="K253">
            <v>1474670</v>
          </cell>
        </row>
        <row r="254">
          <cell r="C254" t="str">
            <v>UGBP120</v>
          </cell>
          <cell r="F254">
            <v>226359.11</v>
          </cell>
          <cell r="G254">
            <v>0</v>
          </cell>
          <cell r="H254">
            <v>226359.11</v>
          </cell>
          <cell r="K254">
            <v>224726.18</v>
          </cell>
        </row>
        <row r="255">
          <cell r="C255" t="str">
            <v>UGBP150</v>
          </cell>
          <cell r="F255">
            <v>6710.83</v>
          </cell>
          <cell r="G255">
            <v>0</v>
          </cell>
          <cell r="H255">
            <v>6710.83</v>
          </cell>
          <cell r="K255">
            <v>6710.83</v>
          </cell>
        </row>
        <row r="256">
          <cell r="C256" t="str">
            <v>UGBP150</v>
          </cell>
          <cell r="F256">
            <v>471071.81</v>
          </cell>
          <cell r="G256">
            <v>0</v>
          </cell>
          <cell r="H256">
            <v>471071.81</v>
          </cell>
          <cell r="K256">
            <v>466146.9</v>
          </cell>
        </row>
        <row r="257">
          <cell r="C257" t="str">
            <v>UGBP160</v>
          </cell>
          <cell r="F257">
            <v>724032</v>
          </cell>
          <cell r="G257">
            <v>0</v>
          </cell>
          <cell r="H257">
            <v>724032</v>
          </cell>
          <cell r="K257">
            <v>849879</v>
          </cell>
        </row>
        <row r="258">
          <cell r="C258" t="str">
            <v>UGBP190</v>
          </cell>
          <cell r="F258">
            <v>61641447.060000002</v>
          </cell>
          <cell r="G258">
            <v>0</v>
          </cell>
          <cell r="H258">
            <v>61641447.060000002</v>
          </cell>
          <cell r="K258">
            <v>58973318.140000001</v>
          </cell>
        </row>
        <row r="259">
          <cell r="C259" t="str">
            <v>UGBP190</v>
          </cell>
          <cell r="F259">
            <v>61641447.060000002</v>
          </cell>
          <cell r="G259">
            <v>0</v>
          </cell>
          <cell r="H259">
            <v>61641447.060000002</v>
          </cell>
          <cell r="K259">
            <v>58973318.140000001</v>
          </cell>
        </row>
        <row r="260">
          <cell r="C260" t="str">
            <v>UGBP240</v>
          </cell>
          <cell r="F260">
            <v>1188691.1599999999</v>
          </cell>
          <cell r="G260">
            <v>0</v>
          </cell>
          <cell r="H260">
            <v>1188691.1599999999</v>
          </cell>
          <cell r="K260">
            <v>1194820.1499999999</v>
          </cell>
        </row>
        <row r="261">
          <cell r="C261" t="str">
            <v>UGBP240</v>
          </cell>
          <cell r="F261">
            <v>5396.09</v>
          </cell>
          <cell r="G261">
            <v>0</v>
          </cell>
          <cell r="H261">
            <v>5396.09</v>
          </cell>
          <cell r="K261">
            <v>476.83</v>
          </cell>
        </row>
        <row r="262">
          <cell r="C262" t="str">
            <v>UGBP240</v>
          </cell>
          <cell r="F262">
            <v>1402.21</v>
          </cell>
          <cell r="G262">
            <v>0</v>
          </cell>
          <cell r="H262">
            <v>1402.21</v>
          </cell>
          <cell r="K262">
            <v>6597.77</v>
          </cell>
        </row>
        <row r="263">
          <cell r="C263" t="str">
            <v>UGBP240</v>
          </cell>
          <cell r="F263">
            <v>173139.19</v>
          </cell>
          <cell r="G263">
            <v>0</v>
          </cell>
          <cell r="H263">
            <v>173139.19</v>
          </cell>
          <cell r="K263">
            <v>144589.67000000001</v>
          </cell>
        </row>
        <row r="264">
          <cell r="C264" t="str">
            <v>UGBP240</v>
          </cell>
          <cell r="F264">
            <v>631107.5</v>
          </cell>
          <cell r="G264">
            <v>0</v>
          </cell>
          <cell r="H264">
            <v>631107.5</v>
          </cell>
          <cell r="K264">
            <v>728303.39</v>
          </cell>
        </row>
        <row r="265">
          <cell r="C265" t="str">
            <v>UGBP240</v>
          </cell>
          <cell r="F265">
            <v>9855.2900000000009</v>
          </cell>
          <cell r="G265">
            <v>0</v>
          </cell>
          <cell r="H265">
            <v>9855.2900000000009</v>
          </cell>
          <cell r="K265">
            <v>1364.62</v>
          </cell>
        </row>
        <row r="266">
          <cell r="C266" t="str">
            <v>UGBP240</v>
          </cell>
          <cell r="F266">
            <v>31104</v>
          </cell>
          <cell r="G266">
            <v>0</v>
          </cell>
          <cell r="H266">
            <v>31104</v>
          </cell>
          <cell r="K266">
            <v>31104</v>
          </cell>
        </row>
        <row r="267">
          <cell r="C267" t="str">
            <v>UGBP240X</v>
          </cell>
          <cell r="F267">
            <v>1188691.1599999999</v>
          </cell>
          <cell r="G267">
            <v>0</v>
          </cell>
          <cell r="H267">
            <v>1188691.1599999999</v>
          </cell>
          <cell r="K267">
            <v>1194820.1499999999</v>
          </cell>
        </row>
        <row r="268">
          <cell r="C268" t="str">
            <v>UGBP240X</v>
          </cell>
          <cell r="F268">
            <v>5396.09</v>
          </cell>
          <cell r="G268">
            <v>0</v>
          </cell>
          <cell r="H268">
            <v>5396.09</v>
          </cell>
          <cell r="K268">
            <v>476.83</v>
          </cell>
        </row>
        <row r="269">
          <cell r="C269" t="str">
            <v>UGBP240X</v>
          </cell>
          <cell r="F269">
            <v>1402.21</v>
          </cell>
          <cell r="G269">
            <v>0</v>
          </cell>
          <cell r="H269">
            <v>1402.21</v>
          </cell>
          <cell r="K269">
            <v>6597.77</v>
          </cell>
        </row>
        <row r="270">
          <cell r="C270" t="str">
            <v>UGBP240X</v>
          </cell>
          <cell r="F270">
            <v>173139.19</v>
          </cell>
          <cell r="G270">
            <v>0</v>
          </cell>
          <cell r="H270">
            <v>173139.19</v>
          </cell>
          <cell r="K270">
            <v>144589.67000000001</v>
          </cell>
        </row>
        <row r="271">
          <cell r="C271" t="str">
            <v>UGBP240X</v>
          </cell>
          <cell r="F271">
            <v>631107.5</v>
          </cell>
          <cell r="G271">
            <v>0</v>
          </cell>
          <cell r="H271">
            <v>631107.5</v>
          </cell>
          <cell r="K271">
            <v>728303.39</v>
          </cell>
        </row>
        <row r="272">
          <cell r="C272" t="str">
            <v>UGBP250</v>
          </cell>
          <cell r="F272">
            <v>41036.480000000003</v>
          </cell>
          <cell r="G272">
            <v>0</v>
          </cell>
          <cell r="H272">
            <v>41036.480000000003</v>
          </cell>
          <cell r="K272">
            <v>34377.96</v>
          </cell>
        </row>
        <row r="273">
          <cell r="C273" t="str">
            <v>UGBP250</v>
          </cell>
          <cell r="F273">
            <v>4321.87</v>
          </cell>
          <cell r="G273">
            <v>0</v>
          </cell>
          <cell r="H273">
            <v>4321.87</v>
          </cell>
          <cell r="K273">
            <v>0</v>
          </cell>
        </row>
        <row r="274">
          <cell r="C274" t="str">
            <v>UGBP250</v>
          </cell>
          <cell r="F274">
            <v>13205050.140000001</v>
          </cell>
          <cell r="G274">
            <v>0</v>
          </cell>
          <cell r="H274">
            <v>13205050.140000001</v>
          </cell>
          <cell r="K274">
            <v>15729061.189999999</v>
          </cell>
        </row>
        <row r="275">
          <cell r="C275" t="str">
            <v>UGBP260</v>
          </cell>
          <cell r="F275">
            <v>0</v>
          </cell>
          <cell r="G275">
            <v>0</v>
          </cell>
          <cell r="H275">
            <v>0</v>
          </cell>
          <cell r="K275">
            <v>2577.23</v>
          </cell>
        </row>
        <row r="276">
          <cell r="C276" t="str">
            <v>UGBP260</v>
          </cell>
          <cell r="F276">
            <v>69694.3</v>
          </cell>
          <cell r="G276">
            <v>0</v>
          </cell>
          <cell r="H276">
            <v>69694.3</v>
          </cell>
          <cell r="K276">
            <v>37311.74</v>
          </cell>
        </row>
        <row r="277">
          <cell r="C277" t="str">
            <v>UGBP260</v>
          </cell>
          <cell r="F277">
            <v>1176862.7</v>
          </cell>
          <cell r="G277">
            <v>0</v>
          </cell>
          <cell r="H277">
            <v>1176862.7</v>
          </cell>
          <cell r="K277">
            <v>1212782.6599999999</v>
          </cell>
        </row>
        <row r="278">
          <cell r="C278" t="str">
            <v>UGBP280</v>
          </cell>
          <cell r="F278">
            <v>9267.1</v>
          </cell>
          <cell r="G278">
            <v>0</v>
          </cell>
          <cell r="H278">
            <v>9267.1</v>
          </cell>
          <cell r="K278">
            <v>47813.78</v>
          </cell>
        </row>
        <row r="279">
          <cell r="C279" t="str">
            <v>UGBP280</v>
          </cell>
          <cell r="F279">
            <v>184201.22</v>
          </cell>
          <cell r="G279">
            <v>0</v>
          </cell>
          <cell r="H279">
            <v>184201.22</v>
          </cell>
          <cell r="K279">
            <v>129251.52</v>
          </cell>
        </row>
        <row r="280">
          <cell r="C280" t="str">
            <v>UGBP280</v>
          </cell>
          <cell r="F280">
            <v>246.99</v>
          </cell>
          <cell r="G280">
            <v>0</v>
          </cell>
          <cell r="H280">
            <v>246.99</v>
          </cell>
          <cell r="K280">
            <v>182.83</v>
          </cell>
        </row>
        <row r="281">
          <cell r="C281" t="str">
            <v>UGBP280</v>
          </cell>
          <cell r="F281">
            <v>3965143</v>
          </cell>
          <cell r="G281">
            <v>0</v>
          </cell>
          <cell r="H281">
            <v>3965143</v>
          </cell>
          <cell r="K281">
            <v>4328522.25</v>
          </cell>
        </row>
        <row r="282">
          <cell r="C282" t="str">
            <v>UGBP280</v>
          </cell>
          <cell r="F282">
            <v>241651.07</v>
          </cell>
          <cell r="G282">
            <v>0</v>
          </cell>
          <cell r="H282">
            <v>241651.07</v>
          </cell>
          <cell r="K282">
            <v>247664.43</v>
          </cell>
        </row>
        <row r="283">
          <cell r="C283" t="str">
            <v>UGBP280</v>
          </cell>
          <cell r="F283">
            <v>756704.03</v>
          </cell>
          <cell r="G283">
            <v>0</v>
          </cell>
          <cell r="H283">
            <v>756704.03</v>
          </cell>
          <cell r="K283">
            <v>695815</v>
          </cell>
        </row>
        <row r="284">
          <cell r="C284" t="str">
            <v>UGBP280</v>
          </cell>
          <cell r="F284">
            <v>635164.9</v>
          </cell>
          <cell r="G284">
            <v>0</v>
          </cell>
          <cell r="H284">
            <v>635164.9</v>
          </cell>
          <cell r="K284">
            <v>694261.43</v>
          </cell>
        </row>
        <row r="285">
          <cell r="C285" t="str">
            <v>UGBP290</v>
          </cell>
          <cell r="F285">
            <v>1454241.84</v>
          </cell>
          <cell r="G285">
            <v>0</v>
          </cell>
          <cell r="H285">
            <v>1454241.84</v>
          </cell>
          <cell r="K285">
            <v>1450151.73</v>
          </cell>
        </row>
        <row r="286">
          <cell r="C286" t="str">
            <v>UGBP290</v>
          </cell>
          <cell r="F286">
            <v>376996.69</v>
          </cell>
          <cell r="G286">
            <v>0</v>
          </cell>
          <cell r="H286">
            <v>376996.69</v>
          </cell>
          <cell r="K286">
            <v>377864.29</v>
          </cell>
        </row>
        <row r="287">
          <cell r="C287" t="str">
            <v>UGBP290</v>
          </cell>
          <cell r="F287">
            <v>21090.31</v>
          </cell>
          <cell r="G287">
            <v>0</v>
          </cell>
          <cell r="H287">
            <v>21090.31</v>
          </cell>
          <cell r="K287">
            <v>21137.22</v>
          </cell>
        </row>
        <row r="288">
          <cell r="C288" t="str">
            <v>UGBP290</v>
          </cell>
          <cell r="F288">
            <v>83.43</v>
          </cell>
          <cell r="G288">
            <v>0</v>
          </cell>
          <cell r="H288">
            <v>83.43</v>
          </cell>
          <cell r="K288">
            <v>83.43</v>
          </cell>
        </row>
        <row r="289">
          <cell r="C289" t="str">
            <v>UGBP290</v>
          </cell>
          <cell r="F289">
            <v>537441.99</v>
          </cell>
          <cell r="G289">
            <v>0</v>
          </cell>
          <cell r="H289">
            <v>537441.99</v>
          </cell>
          <cell r="K289">
            <v>530614.35</v>
          </cell>
        </row>
        <row r="290">
          <cell r="C290" t="str">
            <v>UGBP290</v>
          </cell>
          <cell r="F290">
            <v>22.48</v>
          </cell>
          <cell r="G290">
            <v>0</v>
          </cell>
          <cell r="H290">
            <v>22.48</v>
          </cell>
          <cell r="K290">
            <v>0</v>
          </cell>
        </row>
        <row r="291">
          <cell r="C291" t="str">
            <v>UGBP290</v>
          </cell>
          <cell r="F291">
            <v>82100.92</v>
          </cell>
          <cell r="G291">
            <v>0</v>
          </cell>
          <cell r="H291">
            <v>82100.92</v>
          </cell>
          <cell r="K291">
            <v>82598.27</v>
          </cell>
        </row>
        <row r="292">
          <cell r="C292" t="str">
            <v>UGBP290</v>
          </cell>
          <cell r="F292">
            <v>71088.87</v>
          </cell>
          <cell r="G292">
            <v>0</v>
          </cell>
          <cell r="H292">
            <v>71088.87</v>
          </cell>
          <cell r="K292">
            <v>0</v>
          </cell>
        </row>
        <row r="293">
          <cell r="C293" t="str">
            <v>UGBP290</v>
          </cell>
          <cell r="F293">
            <v>1617768.25</v>
          </cell>
          <cell r="G293">
            <v>0</v>
          </cell>
          <cell r="H293">
            <v>1617768.25</v>
          </cell>
          <cell r="K293">
            <v>1756777.7</v>
          </cell>
        </row>
        <row r="294">
          <cell r="C294" t="str">
            <v>UGBP290</v>
          </cell>
          <cell r="F294">
            <v>107877.67</v>
          </cell>
          <cell r="G294">
            <v>0</v>
          </cell>
          <cell r="H294">
            <v>107877.67</v>
          </cell>
          <cell r="K294">
            <v>107782.53</v>
          </cell>
        </row>
        <row r="295">
          <cell r="C295" t="str">
            <v>UGBP290</v>
          </cell>
          <cell r="F295">
            <v>335613</v>
          </cell>
          <cell r="G295">
            <v>0</v>
          </cell>
          <cell r="H295">
            <v>335613</v>
          </cell>
          <cell r="K295">
            <v>307813.09999999998</v>
          </cell>
        </row>
        <row r="296">
          <cell r="C296" t="str">
            <v>UGBP290</v>
          </cell>
          <cell r="F296">
            <v>507540.86</v>
          </cell>
          <cell r="G296">
            <v>0</v>
          </cell>
          <cell r="H296">
            <v>507540.86</v>
          </cell>
          <cell r="K296">
            <v>816303.07</v>
          </cell>
        </row>
        <row r="297">
          <cell r="C297" t="str">
            <v>UGBP300</v>
          </cell>
          <cell r="F297">
            <v>163595.54</v>
          </cell>
          <cell r="G297">
            <v>0</v>
          </cell>
          <cell r="H297">
            <v>163595.54</v>
          </cell>
          <cell r="K297">
            <v>137934.82999999999</v>
          </cell>
        </row>
        <row r="298">
          <cell r="C298" t="str">
            <v>UGBP300</v>
          </cell>
          <cell r="F298">
            <v>7663</v>
          </cell>
          <cell r="G298">
            <v>0</v>
          </cell>
          <cell r="H298">
            <v>7663</v>
          </cell>
          <cell r="K298">
            <v>7663</v>
          </cell>
        </row>
        <row r="299">
          <cell r="C299" t="str">
            <v>UGBP300</v>
          </cell>
          <cell r="F299">
            <v>244662.59</v>
          </cell>
          <cell r="G299">
            <v>0</v>
          </cell>
          <cell r="H299">
            <v>244662.59</v>
          </cell>
          <cell r="K299">
            <v>261643.06</v>
          </cell>
        </row>
        <row r="300">
          <cell r="C300" t="str">
            <v>UGBP300</v>
          </cell>
          <cell r="F300">
            <v>502611</v>
          </cell>
          <cell r="G300">
            <v>0</v>
          </cell>
          <cell r="H300">
            <v>502611</v>
          </cell>
          <cell r="K300">
            <v>547741.5</v>
          </cell>
        </row>
        <row r="301">
          <cell r="C301" t="str">
            <v>UGBP300</v>
          </cell>
          <cell r="F301">
            <v>33446.61</v>
          </cell>
          <cell r="G301">
            <v>0</v>
          </cell>
          <cell r="H301">
            <v>33446.61</v>
          </cell>
          <cell r="K301">
            <v>33895.589999999997</v>
          </cell>
        </row>
        <row r="302">
          <cell r="C302" t="str">
            <v>UGBP300</v>
          </cell>
          <cell r="F302">
            <v>106483.01</v>
          </cell>
          <cell r="G302">
            <v>0</v>
          </cell>
          <cell r="H302">
            <v>106483.01</v>
          </cell>
          <cell r="K302">
            <v>97489.87</v>
          </cell>
        </row>
        <row r="303">
          <cell r="C303" t="str">
            <v>UGBP300</v>
          </cell>
          <cell r="F303">
            <v>81208.479999999996</v>
          </cell>
          <cell r="G303">
            <v>0</v>
          </cell>
          <cell r="H303">
            <v>81208.479999999996</v>
          </cell>
          <cell r="K303">
            <v>88969.44</v>
          </cell>
        </row>
        <row r="304">
          <cell r="C304" t="str">
            <v>UGBP310</v>
          </cell>
          <cell r="F304">
            <v>3429272.08</v>
          </cell>
          <cell r="G304">
            <v>0</v>
          </cell>
          <cell r="H304">
            <v>3429272.08</v>
          </cell>
          <cell r="K304">
            <v>3029482.32</v>
          </cell>
        </row>
        <row r="305">
          <cell r="C305" t="str">
            <v>UGBP310</v>
          </cell>
          <cell r="F305">
            <v>0.5</v>
          </cell>
          <cell r="G305">
            <v>0</v>
          </cell>
          <cell r="H305">
            <v>0.5</v>
          </cell>
          <cell r="K305">
            <v>0</v>
          </cell>
        </row>
        <row r="306">
          <cell r="C306" t="str">
            <v>UGBP310X</v>
          </cell>
          <cell r="F306">
            <v>3429272.08</v>
          </cell>
          <cell r="G306">
            <v>0</v>
          </cell>
          <cell r="H306">
            <v>3429272.08</v>
          </cell>
          <cell r="K306">
            <v>3029482.32</v>
          </cell>
        </row>
        <row r="307">
          <cell r="C307" t="str">
            <v>UGBP320</v>
          </cell>
          <cell r="F307">
            <v>70807.38</v>
          </cell>
          <cell r="G307">
            <v>0</v>
          </cell>
          <cell r="H307">
            <v>70807.38</v>
          </cell>
          <cell r="K307">
            <v>71774.350000000006</v>
          </cell>
        </row>
        <row r="308">
          <cell r="C308" t="str">
            <v>UGBP320</v>
          </cell>
          <cell r="F308">
            <v>521887.61</v>
          </cell>
          <cell r="G308">
            <v>0</v>
          </cell>
          <cell r="H308">
            <v>521887.61</v>
          </cell>
          <cell r="K308">
            <v>467643.1</v>
          </cell>
        </row>
        <row r="309">
          <cell r="C309" t="str">
            <v>UGBP320</v>
          </cell>
          <cell r="F309">
            <v>667.25</v>
          </cell>
          <cell r="G309">
            <v>0</v>
          </cell>
          <cell r="H309">
            <v>667.25</v>
          </cell>
          <cell r="K309">
            <v>993</v>
          </cell>
        </row>
        <row r="310">
          <cell r="C310" t="str">
            <v>UGBP320</v>
          </cell>
          <cell r="F310">
            <v>153619.10999999999</v>
          </cell>
          <cell r="G310">
            <v>0</v>
          </cell>
          <cell r="H310">
            <v>153619.10999999999</v>
          </cell>
          <cell r="K310">
            <v>5801.07</v>
          </cell>
        </row>
        <row r="311">
          <cell r="C311" t="str">
            <v>UGBP330</v>
          </cell>
          <cell r="F311">
            <v>9769.2099999999991</v>
          </cell>
          <cell r="G311">
            <v>0</v>
          </cell>
          <cell r="H311">
            <v>9769.2099999999991</v>
          </cell>
          <cell r="K311">
            <v>8879.83</v>
          </cell>
        </row>
        <row r="312">
          <cell r="C312" t="str">
            <v>UGBP330</v>
          </cell>
          <cell r="F312">
            <v>139855.20000000001</v>
          </cell>
          <cell r="G312">
            <v>0</v>
          </cell>
          <cell r="H312">
            <v>139855.20000000001</v>
          </cell>
          <cell r="K312">
            <v>167293.39000000001</v>
          </cell>
        </row>
        <row r="313">
          <cell r="C313" t="str">
            <v>UGBP330</v>
          </cell>
          <cell r="F313">
            <v>0</v>
          </cell>
          <cell r="G313">
            <v>0</v>
          </cell>
          <cell r="H313">
            <v>0</v>
          </cell>
          <cell r="K313">
            <v>30442.49</v>
          </cell>
        </row>
        <row r="314">
          <cell r="C314" t="str">
            <v>UGBP340</v>
          </cell>
          <cell r="F314">
            <v>683190.04</v>
          </cell>
          <cell r="G314">
            <v>0</v>
          </cell>
          <cell r="H314">
            <v>683190.04</v>
          </cell>
          <cell r="K314">
            <v>411545.4</v>
          </cell>
        </row>
        <row r="315">
          <cell r="C315" t="str">
            <v>UGBP340</v>
          </cell>
          <cell r="F315">
            <v>400000</v>
          </cell>
          <cell r="G315">
            <v>0</v>
          </cell>
          <cell r="H315">
            <v>400000</v>
          </cell>
          <cell r="K315">
            <v>416294</v>
          </cell>
        </row>
        <row r="316">
          <cell r="C316" t="str">
            <v>UGBP350</v>
          </cell>
          <cell r="F316">
            <v>3080</v>
          </cell>
          <cell r="G316">
            <v>0</v>
          </cell>
          <cell r="H316">
            <v>3080</v>
          </cell>
          <cell r="K316">
            <v>1550</v>
          </cell>
        </row>
        <row r="317">
          <cell r="C317" t="str">
            <v>UGCR010</v>
          </cell>
          <cell r="F317">
            <v>6010189.5499999998</v>
          </cell>
          <cell r="G317">
            <v>0</v>
          </cell>
          <cell r="H317">
            <v>6010189.5499999998</v>
          </cell>
          <cell r="K317">
            <v>5998004.5099999998</v>
          </cell>
        </row>
        <row r="318">
          <cell r="C318" t="str">
            <v>UGCR010</v>
          </cell>
          <cell r="F318">
            <v>1317751</v>
          </cell>
          <cell r="G318">
            <v>0</v>
          </cell>
          <cell r="H318">
            <v>1317751</v>
          </cell>
          <cell r="K318">
            <v>4713402</v>
          </cell>
        </row>
        <row r="319">
          <cell r="C319" t="str">
            <v>UGCR010</v>
          </cell>
          <cell r="F319">
            <v>138842</v>
          </cell>
          <cell r="G319">
            <v>0</v>
          </cell>
          <cell r="H319">
            <v>138842</v>
          </cell>
          <cell r="K319">
            <v>107673</v>
          </cell>
        </row>
        <row r="320">
          <cell r="C320" t="str">
            <v>UGCR010</v>
          </cell>
          <cell r="F320">
            <v>730421</v>
          </cell>
          <cell r="G320">
            <v>0</v>
          </cell>
          <cell r="H320">
            <v>730421</v>
          </cell>
          <cell r="K320">
            <v>612471</v>
          </cell>
        </row>
        <row r="321">
          <cell r="C321" t="str">
            <v>UGCR010</v>
          </cell>
          <cell r="F321">
            <v>9501395</v>
          </cell>
          <cell r="G321">
            <v>0</v>
          </cell>
          <cell r="H321">
            <v>9501395</v>
          </cell>
          <cell r="K321">
            <v>0</v>
          </cell>
        </row>
        <row r="322">
          <cell r="C322" t="str">
            <v>UGCR010</v>
          </cell>
          <cell r="F322">
            <v>62025157</v>
          </cell>
          <cell r="G322">
            <v>0</v>
          </cell>
          <cell r="H322">
            <v>62025157</v>
          </cell>
          <cell r="K322">
            <v>54222111.799999997</v>
          </cell>
        </row>
        <row r="323">
          <cell r="C323" t="str">
            <v>UGCR010</v>
          </cell>
          <cell r="F323">
            <v>92906</v>
          </cell>
          <cell r="G323">
            <v>0</v>
          </cell>
          <cell r="H323">
            <v>92906</v>
          </cell>
          <cell r="K323">
            <v>33716</v>
          </cell>
        </row>
        <row r="324">
          <cell r="C324" t="str">
            <v>UGCR010</v>
          </cell>
          <cell r="F324">
            <v>933129</v>
          </cell>
          <cell r="G324">
            <v>0</v>
          </cell>
          <cell r="H324">
            <v>933129</v>
          </cell>
          <cell r="K324">
            <v>3248753</v>
          </cell>
        </row>
        <row r="325">
          <cell r="C325" t="str">
            <v>UGCR020</v>
          </cell>
          <cell r="F325">
            <v>-205779.5</v>
          </cell>
          <cell r="G325">
            <v>0</v>
          </cell>
          <cell r="H325">
            <v>-205779.5</v>
          </cell>
          <cell r="K325">
            <v>9279754.1899999995</v>
          </cell>
        </row>
        <row r="326">
          <cell r="C326" t="str">
            <v>UGCR020</v>
          </cell>
          <cell r="F326">
            <v>1978985</v>
          </cell>
          <cell r="G326">
            <v>0</v>
          </cell>
          <cell r="H326">
            <v>1978985</v>
          </cell>
          <cell r="K326">
            <v>1874485</v>
          </cell>
        </row>
        <row r="327">
          <cell r="C327" t="str">
            <v>UGCR020</v>
          </cell>
          <cell r="F327">
            <v>58025.05</v>
          </cell>
          <cell r="G327">
            <v>0</v>
          </cell>
          <cell r="H327">
            <v>58025.05</v>
          </cell>
          <cell r="K327">
            <v>17230.580000000002</v>
          </cell>
        </row>
        <row r="328">
          <cell r="C328" t="str">
            <v>UGCR020</v>
          </cell>
          <cell r="F328">
            <v>7018.57</v>
          </cell>
          <cell r="G328">
            <v>0</v>
          </cell>
          <cell r="H328">
            <v>7018.57</v>
          </cell>
          <cell r="K328">
            <v>0</v>
          </cell>
        </row>
        <row r="329">
          <cell r="C329" t="str">
            <v>UGCR020</v>
          </cell>
          <cell r="F329">
            <v>110355</v>
          </cell>
          <cell r="G329">
            <v>0</v>
          </cell>
          <cell r="H329">
            <v>110355</v>
          </cell>
          <cell r="K329">
            <v>80230</v>
          </cell>
        </row>
        <row r="330">
          <cell r="C330" t="str">
            <v>UGCR020</v>
          </cell>
          <cell r="F330">
            <v>109177.55</v>
          </cell>
          <cell r="G330">
            <v>0</v>
          </cell>
          <cell r="H330">
            <v>109177.55</v>
          </cell>
          <cell r="K330">
            <v>106414.61</v>
          </cell>
        </row>
        <row r="331">
          <cell r="C331" t="str">
            <v>UGCR020</v>
          </cell>
          <cell r="F331">
            <v>8500014.8699999992</v>
          </cell>
          <cell r="G331">
            <v>0</v>
          </cell>
          <cell r="H331">
            <v>8500014.8699999992</v>
          </cell>
          <cell r="K331">
            <v>8012750.04</v>
          </cell>
        </row>
        <row r="332">
          <cell r="C332" t="str">
            <v>UGCR020</v>
          </cell>
          <cell r="F332">
            <v>114235.41</v>
          </cell>
          <cell r="G332">
            <v>0</v>
          </cell>
          <cell r="H332">
            <v>114235.41</v>
          </cell>
          <cell r="K332">
            <v>199949.16</v>
          </cell>
        </row>
        <row r="333">
          <cell r="C333" t="str">
            <v>UGCR020</v>
          </cell>
          <cell r="F333">
            <v>1217267.1499999999</v>
          </cell>
          <cell r="G333">
            <v>0</v>
          </cell>
          <cell r="H333">
            <v>1217267.1499999999</v>
          </cell>
          <cell r="K333">
            <v>1063813.1599999999</v>
          </cell>
        </row>
        <row r="334">
          <cell r="C334" t="str">
            <v>UGCR020</v>
          </cell>
          <cell r="F334">
            <v>280627.44</v>
          </cell>
          <cell r="G334">
            <v>0</v>
          </cell>
          <cell r="H334">
            <v>280627.44</v>
          </cell>
          <cell r="K334">
            <v>210466.97</v>
          </cell>
        </row>
        <row r="335">
          <cell r="C335" t="str">
            <v>UGCR020</v>
          </cell>
          <cell r="F335">
            <v>903.5</v>
          </cell>
          <cell r="G335">
            <v>0</v>
          </cell>
          <cell r="H335">
            <v>903.5</v>
          </cell>
          <cell r="K335">
            <v>0</v>
          </cell>
        </row>
        <row r="336">
          <cell r="C336" t="str">
            <v>UGCR020</v>
          </cell>
          <cell r="F336">
            <v>678664.97</v>
          </cell>
          <cell r="G336">
            <v>0</v>
          </cell>
          <cell r="H336">
            <v>678664.97</v>
          </cell>
          <cell r="K336">
            <v>664719.78</v>
          </cell>
        </row>
        <row r="337">
          <cell r="C337" t="str">
            <v>UGCR020</v>
          </cell>
          <cell r="F337">
            <v>5880</v>
          </cell>
          <cell r="G337">
            <v>0</v>
          </cell>
          <cell r="H337">
            <v>5880</v>
          </cell>
          <cell r="K337">
            <v>5550</v>
          </cell>
        </row>
        <row r="338">
          <cell r="C338" t="str">
            <v>UGCR020</v>
          </cell>
          <cell r="F338">
            <v>251959.24</v>
          </cell>
          <cell r="G338">
            <v>0</v>
          </cell>
          <cell r="H338">
            <v>251959.24</v>
          </cell>
          <cell r="K338">
            <v>253067.38</v>
          </cell>
        </row>
        <row r="339">
          <cell r="C339" t="str">
            <v>UGCR020</v>
          </cell>
          <cell r="F339">
            <v>1449.07</v>
          </cell>
          <cell r="G339">
            <v>0</v>
          </cell>
          <cell r="H339">
            <v>1449.07</v>
          </cell>
          <cell r="K339">
            <v>864</v>
          </cell>
        </row>
        <row r="340">
          <cell r="C340" t="str">
            <v>UGCR020</v>
          </cell>
          <cell r="F340">
            <v>13929.8</v>
          </cell>
          <cell r="G340">
            <v>0</v>
          </cell>
          <cell r="H340">
            <v>13929.8</v>
          </cell>
          <cell r="K340">
            <v>14130.78</v>
          </cell>
        </row>
        <row r="341">
          <cell r="C341" t="str">
            <v>UGCR020</v>
          </cell>
          <cell r="F341">
            <v>20210.46</v>
          </cell>
          <cell r="G341">
            <v>0</v>
          </cell>
          <cell r="H341">
            <v>20210.46</v>
          </cell>
          <cell r="K341">
            <v>21168.86</v>
          </cell>
        </row>
        <row r="342">
          <cell r="C342" t="str">
            <v>UGCR020</v>
          </cell>
          <cell r="F342">
            <v>446260</v>
          </cell>
          <cell r="G342">
            <v>0</v>
          </cell>
          <cell r="H342">
            <v>446260</v>
          </cell>
          <cell r="K342">
            <v>417060</v>
          </cell>
        </row>
        <row r="343">
          <cell r="C343" t="str">
            <v>UGCR020</v>
          </cell>
          <cell r="F343">
            <v>3726660</v>
          </cell>
          <cell r="G343">
            <v>0</v>
          </cell>
          <cell r="H343">
            <v>3726660</v>
          </cell>
          <cell r="K343">
            <v>3890711.34</v>
          </cell>
        </row>
        <row r="344">
          <cell r="C344" t="str">
            <v>UGCR020</v>
          </cell>
          <cell r="F344">
            <v>67.900000000000006</v>
          </cell>
          <cell r="G344">
            <v>0</v>
          </cell>
          <cell r="H344">
            <v>67.900000000000006</v>
          </cell>
          <cell r="K344">
            <v>12332.84</v>
          </cell>
        </row>
        <row r="345">
          <cell r="C345" t="str">
            <v>UGCR020</v>
          </cell>
          <cell r="F345">
            <v>162448.24</v>
          </cell>
          <cell r="G345">
            <v>0</v>
          </cell>
          <cell r="H345">
            <v>162448.24</v>
          </cell>
          <cell r="K345">
            <v>145418.39000000001</v>
          </cell>
        </row>
        <row r="346">
          <cell r="C346" t="str">
            <v>UGCR020</v>
          </cell>
          <cell r="F346">
            <v>33529.370000000003</v>
          </cell>
          <cell r="G346">
            <v>0</v>
          </cell>
          <cell r="H346">
            <v>33529.370000000003</v>
          </cell>
          <cell r="K346">
            <v>37551.17</v>
          </cell>
        </row>
        <row r="347">
          <cell r="C347" t="str">
            <v>UGCR020</v>
          </cell>
          <cell r="F347">
            <v>420549</v>
          </cell>
          <cell r="G347">
            <v>0</v>
          </cell>
          <cell r="H347">
            <v>420549</v>
          </cell>
          <cell r="K347">
            <v>411041.98</v>
          </cell>
        </row>
        <row r="348">
          <cell r="C348" t="str">
            <v>UGCR020</v>
          </cell>
          <cell r="F348">
            <v>5408555.3700000001</v>
          </cell>
          <cell r="G348">
            <v>0</v>
          </cell>
          <cell r="H348">
            <v>5408555.3700000001</v>
          </cell>
          <cell r="K348">
            <v>4309233.74</v>
          </cell>
        </row>
        <row r="349">
          <cell r="C349" t="str">
            <v>UGCR020</v>
          </cell>
          <cell r="F349">
            <v>175148.19</v>
          </cell>
          <cell r="G349">
            <v>0</v>
          </cell>
          <cell r="H349">
            <v>175148.19</v>
          </cell>
          <cell r="K349">
            <v>1141265.1499999999</v>
          </cell>
        </row>
        <row r="350">
          <cell r="C350" t="str">
            <v>UGCR020</v>
          </cell>
          <cell r="F350">
            <v>238896.54</v>
          </cell>
          <cell r="G350">
            <v>0</v>
          </cell>
          <cell r="H350">
            <v>238896.54</v>
          </cell>
          <cell r="K350">
            <v>283039.02</v>
          </cell>
        </row>
        <row r="351">
          <cell r="C351" t="str">
            <v>UGCR020</v>
          </cell>
          <cell r="F351">
            <v>937229.95</v>
          </cell>
          <cell r="G351">
            <v>0</v>
          </cell>
          <cell r="H351">
            <v>937229.95</v>
          </cell>
          <cell r="K351">
            <v>853721.17</v>
          </cell>
        </row>
        <row r="352">
          <cell r="C352" t="str">
            <v>UGCR020</v>
          </cell>
          <cell r="F352">
            <v>589596.24</v>
          </cell>
          <cell r="G352">
            <v>0</v>
          </cell>
          <cell r="H352">
            <v>589596.24</v>
          </cell>
          <cell r="K352">
            <v>545594.98</v>
          </cell>
        </row>
        <row r="353">
          <cell r="C353" t="str">
            <v>UGCR020</v>
          </cell>
          <cell r="F353">
            <v>443455.35</v>
          </cell>
          <cell r="G353">
            <v>0</v>
          </cell>
          <cell r="H353">
            <v>443455.35</v>
          </cell>
          <cell r="K353">
            <v>421522.62</v>
          </cell>
        </row>
        <row r="354">
          <cell r="C354" t="str">
            <v>UGCR020</v>
          </cell>
          <cell r="F354">
            <v>0</v>
          </cell>
          <cell r="G354">
            <v>0</v>
          </cell>
          <cell r="H354">
            <v>0</v>
          </cell>
          <cell r="K354">
            <v>4367743.7300000004</v>
          </cell>
        </row>
        <row r="355">
          <cell r="C355" t="str">
            <v>UGCR020</v>
          </cell>
          <cell r="F355">
            <v>4529880.25</v>
          </cell>
          <cell r="G355">
            <v>0</v>
          </cell>
          <cell r="H355">
            <v>4529880.25</v>
          </cell>
          <cell r="K355">
            <v>0</v>
          </cell>
        </row>
        <row r="356">
          <cell r="C356" t="str">
            <v>UGCR020</v>
          </cell>
          <cell r="F356">
            <v>492472.99</v>
          </cell>
          <cell r="G356">
            <v>0</v>
          </cell>
          <cell r="H356">
            <v>492472.99</v>
          </cell>
          <cell r="K356">
            <v>483720.84</v>
          </cell>
        </row>
        <row r="357">
          <cell r="C357" t="str">
            <v>UGCR020</v>
          </cell>
          <cell r="F357">
            <v>60189.08</v>
          </cell>
          <cell r="G357">
            <v>0</v>
          </cell>
          <cell r="H357">
            <v>60189.08</v>
          </cell>
          <cell r="K357">
            <v>38427.019999999997</v>
          </cell>
        </row>
        <row r="358">
          <cell r="C358" t="str">
            <v>UGCR020</v>
          </cell>
          <cell r="F358">
            <v>68529.600000000006</v>
          </cell>
          <cell r="G358">
            <v>0</v>
          </cell>
          <cell r="H358">
            <v>68529.600000000006</v>
          </cell>
          <cell r="K358">
            <v>65843.100000000006</v>
          </cell>
        </row>
        <row r="359">
          <cell r="C359" t="str">
            <v>UGCR030</v>
          </cell>
          <cell r="F359">
            <v>187725.87</v>
          </cell>
          <cell r="G359">
            <v>0</v>
          </cell>
          <cell r="H359">
            <v>187725.87</v>
          </cell>
          <cell r="K359">
            <v>203068.03</v>
          </cell>
        </row>
        <row r="360">
          <cell r="C360" t="str">
            <v>UGCR030</v>
          </cell>
          <cell r="F360">
            <v>16905.18</v>
          </cell>
          <cell r="G360">
            <v>0</v>
          </cell>
          <cell r="H360">
            <v>16905.18</v>
          </cell>
          <cell r="K360">
            <v>18464.310000000001</v>
          </cell>
        </row>
        <row r="361">
          <cell r="C361" t="str">
            <v>UGCR030</v>
          </cell>
          <cell r="F361">
            <v>1702.29</v>
          </cell>
          <cell r="G361">
            <v>0</v>
          </cell>
          <cell r="H361">
            <v>1702.29</v>
          </cell>
          <cell r="K361">
            <v>1389.18</v>
          </cell>
        </row>
        <row r="362">
          <cell r="C362" t="str">
            <v>UGCR030</v>
          </cell>
          <cell r="F362">
            <v>1661.28</v>
          </cell>
          <cell r="G362">
            <v>0</v>
          </cell>
          <cell r="H362">
            <v>1661.28</v>
          </cell>
          <cell r="K362">
            <v>1661.28</v>
          </cell>
        </row>
        <row r="363">
          <cell r="C363" t="str">
            <v>UGCR030</v>
          </cell>
          <cell r="F363">
            <v>112005.23</v>
          </cell>
          <cell r="G363">
            <v>0</v>
          </cell>
          <cell r="H363">
            <v>112005.23</v>
          </cell>
          <cell r="K363">
            <v>113811.54</v>
          </cell>
        </row>
        <row r="364">
          <cell r="C364" t="str">
            <v>UGCR030</v>
          </cell>
          <cell r="F364">
            <v>128.96</v>
          </cell>
          <cell r="G364">
            <v>0</v>
          </cell>
          <cell r="H364">
            <v>128.96</v>
          </cell>
          <cell r="K364">
            <v>147</v>
          </cell>
        </row>
        <row r="365">
          <cell r="C365" t="str">
            <v>UGCR030</v>
          </cell>
          <cell r="F365">
            <v>10621.9</v>
          </cell>
          <cell r="G365">
            <v>0</v>
          </cell>
          <cell r="H365">
            <v>10621.9</v>
          </cell>
          <cell r="K365">
            <v>2326.7399999999998</v>
          </cell>
        </row>
        <row r="366">
          <cell r="C366" t="str">
            <v>UGCR030</v>
          </cell>
          <cell r="F366">
            <v>26572.46</v>
          </cell>
          <cell r="G366">
            <v>0</v>
          </cell>
          <cell r="H366">
            <v>26572.46</v>
          </cell>
          <cell r="K366">
            <v>26248.14</v>
          </cell>
        </row>
        <row r="367">
          <cell r="C367" t="str">
            <v>UGCR030</v>
          </cell>
          <cell r="F367">
            <v>3677986.84</v>
          </cell>
          <cell r="G367">
            <v>0</v>
          </cell>
          <cell r="H367">
            <v>3677986.84</v>
          </cell>
          <cell r="K367">
            <v>4443669.3099999996</v>
          </cell>
        </row>
        <row r="368">
          <cell r="C368" t="str">
            <v>UGCR030</v>
          </cell>
          <cell r="F368">
            <v>421205.77</v>
          </cell>
          <cell r="G368">
            <v>0</v>
          </cell>
          <cell r="H368">
            <v>421205.77</v>
          </cell>
          <cell r="K368">
            <v>356307.28</v>
          </cell>
        </row>
        <row r="369">
          <cell r="C369" t="str">
            <v>UGCR030</v>
          </cell>
          <cell r="F369">
            <v>25920</v>
          </cell>
          <cell r="G369">
            <v>0</v>
          </cell>
          <cell r="H369">
            <v>25920</v>
          </cell>
          <cell r="K369">
            <v>25920</v>
          </cell>
        </row>
        <row r="370">
          <cell r="C370" t="str">
            <v>UGCR030</v>
          </cell>
          <cell r="F370">
            <v>25764</v>
          </cell>
          <cell r="G370">
            <v>0</v>
          </cell>
          <cell r="H370">
            <v>25764</v>
          </cell>
          <cell r="K370">
            <v>22931.46</v>
          </cell>
        </row>
        <row r="371">
          <cell r="C371" t="str">
            <v>UGCR030</v>
          </cell>
          <cell r="F371">
            <v>1836103.77</v>
          </cell>
          <cell r="G371">
            <v>0</v>
          </cell>
          <cell r="H371">
            <v>1836103.77</v>
          </cell>
          <cell r="K371">
            <v>3160309.12</v>
          </cell>
        </row>
        <row r="372">
          <cell r="C372" t="str">
            <v>UGCR030</v>
          </cell>
          <cell r="F372">
            <v>109333.87</v>
          </cell>
          <cell r="G372">
            <v>0</v>
          </cell>
          <cell r="H372">
            <v>109333.87</v>
          </cell>
          <cell r="K372">
            <v>101370.14</v>
          </cell>
        </row>
        <row r="373">
          <cell r="C373" t="str">
            <v>UGCR030</v>
          </cell>
          <cell r="F373">
            <v>1211177.8</v>
          </cell>
          <cell r="G373">
            <v>0</v>
          </cell>
          <cell r="H373">
            <v>1211177.8</v>
          </cell>
          <cell r="K373">
            <v>1183099.3500000001</v>
          </cell>
        </row>
        <row r="374">
          <cell r="C374" t="str">
            <v>UGCR030</v>
          </cell>
          <cell r="F374">
            <v>3022921.99</v>
          </cell>
          <cell r="G374">
            <v>0</v>
          </cell>
          <cell r="H374">
            <v>3022921.99</v>
          </cell>
          <cell r="K374">
            <v>3070677.87</v>
          </cell>
        </row>
        <row r="375">
          <cell r="C375" t="str">
            <v>UGCR030</v>
          </cell>
          <cell r="F375">
            <v>700.53</v>
          </cell>
          <cell r="G375">
            <v>0</v>
          </cell>
          <cell r="H375">
            <v>700.53</v>
          </cell>
          <cell r="K375">
            <v>966.81</v>
          </cell>
        </row>
        <row r="376">
          <cell r="C376" t="str">
            <v>UGCR030</v>
          </cell>
          <cell r="F376">
            <v>402794.12</v>
          </cell>
          <cell r="G376">
            <v>0</v>
          </cell>
          <cell r="H376">
            <v>402794.12</v>
          </cell>
          <cell r="K376">
            <v>256916.69</v>
          </cell>
        </row>
        <row r="377">
          <cell r="C377" t="str">
            <v>UGCR060</v>
          </cell>
          <cell r="F377">
            <v>519484.5</v>
          </cell>
          <cell r="G377">
            <v>0</v>
          </cell>
          <cell r="H377">
            <v>519484.5</v>
          </cell>
          <cell r="K377">
            <v>1453958.5</v>
          </cell>
        </row>
        <row r="378">
          <cell r="C378" t="str">
            <v>UGCR060</v>
          </cell>
          <cell r="F378">
            <v>0</v>
          </cell>
          <cell r="G378">
            <v>0</v>
          </cell>
          <cell r="H378">
            <v>0</v>
          </cell>
          <cell r="K378">
            <v>1363.2</v>
          </cell>
        </row>
        <row r="379">
          <cell r="C379" t="str">
            <v>UGCR060</v>
          </cell>
          <cell r="F379">
            <v>18936</v>
          </cell>
          <cell r="G379">
            <v>0</v>
          </cell>
          <cell r="H379">
            <v>18936</v>
          </cell>
          <cell r="K379">
            <v>8911.1200000000008</v>
          </cell>
        </row>
        <row r="380">
          <cell r="C380" t="str">
            <v>UGCR060</v>
          </cell>
          <cell r="F380">
            <v>493010</v>
          </cell>
          <cell r="G380">
            <v>0</v>
          </cell>
          <cell r="H380">
            <v>493010</v>
          </cell>
          <cell r="K380">
            <v>711495</v>
          </cell>
        </row>
        <row r="381">
          <cell r="C381" t="str">
            <v>UGCR060</v>
          </cell>
          <cell r="F381">
            <v>54045.18</v>
          </cell>
          <cell r="G381">
            <v>0</v>
          </cell>
          <cell r="H381">
            <v>54045.18</v>
          </cell>
          <cell r="K381">
            <v>88799.35</v>
          </cell>
        </row>
        <row r="382">
          <cell r="C382" t="str">
            <v>UGCR070</v>
          </cell>
          <cell r="F382">
            <v>1467488</v>
          </cell>
          <cell r="G382">
            <v>0</v>
          </cell>
          <cell r="H382">
            <v>1467488</v>
          </cell>
          <cell r="K382">
            <v>1281234.1599999999</v>
          </cell>
        </row>
        <row r="383">
          <cell r="C383" t="str">
            <v>UGCR070</v>
          </cell>
          <cell r="F383">
            <v>17881.810000000001</v>
          </cell>
          <cell r="G383">
            <v>0</v>
          </cell>
          <cell r="H383">
            <v>17881.810000000001</v>
          </cell>
          <cell r="K383">
            <v>20858.669999999998</v>
          </cell>
        </row>
        <row r="384">
          <cell r="C384" t="str">
            <v>UGCR070</v>
          </cell>
          <cell r="F384">
            <v>71869.77</v>
          </cell>
          <cell r="G384">
            <v>0</v>
          </cell>
          <cell r="H384">
            <v>71869.77</v>
          </cell>
          <cell r="K384">
            <v>49632.29</v>
          </cell>
        </row>
        <row r="385">
          <cell r="C385" t="str">
            <v>UGCR070</v>
          </cell>
          <cell r="F385">
            <v>0</v>
          </cell>
          <cell r="G385">
            <v>0</v>
          </cell>
          <cell r="H385">
            <v>0</v>
          </cell>
          <cell r="K385">
            <v>3875.16</v>
          </cell>
        </row>
        <row r="386">
          <cell r="C386" t="str">
            <v>UGCR070</v>
          </cell>
          <cell r="F386">
            <v>3036</v>
          </cell>
          <cell r="G386">
            <v>0</v>
          </cell>
          <cell r="H386">
            <v>3036</v>
          </cell>
          <cell r="K386">
            <v>836.84</v>
          </cell>
        </row>
        <row r="387">
          <cell r="C387" t="str">
            <v>UGCR070</v>
          </cell>
          <cell r="F387">
            <v>1963758.09</v>
          </cell>
          <cell r="G387">
            <v>0</v>
          </cell>
          <cell r="H387">
            <v>1963758.09</v>
          </cell>
          <cell r="K387">
            <v>1627700.3</v>
          </cell>
        </row>
        <row r="388">
          <cell r="C388" t="str">
            <v>UGCR070</v>
          </cell>
          <cell r="F388">
            <v>108387</v>
          </cell>
          <cell r="G388">
            <v>0</v>
          </cell>
          <cell r="H388">
            <v>108387</v>
          </cell>
          <cell r="K388">
            <v>275263</v>
          </cell>
        </row>
        <row r="389">
          <cell r="C389" t="str">
            <v>UGCR070</v>
          </cell>
          <cell r="F389">
            <v>493010</v>
          </cell>
          <cell r="G389">
            <v>0</v>
          </cell>
          <cell r="H389">
            <v>493010</v>
          </cell>
          <cell r="K389">
            <v>632875</v>
          </cell>
        </row>
        <row r="390">
          <cell r="C390" t="str">
            <v>UGCR070</v>
          </cell>
          <cell r="F390">
            <v>21596.880000000001</v>
          </cell>
          <cell r="G390">
            <v>0</v>
          </cell>
          <cell r="H390">
            <v>21596.880000000001</v>
          </cell>
          <cell r="K390">
            <v>91896.9</v>
          </cell>
        </row>
        <row r="391">
          <cell r="C391" t="str">
            <v>UGCR080</v>
          </cell>
          <cell r="F391">
            <v>49298.1</v>
          </cell>
          <cell r="G391">
            <v>0</v>
          </cell>
          <cell r="H391">
            <v>49298.1</v>
          </cell>
          <cell r="K391">
            <v>5524.99</v>
          </cell>
        </row>
        <row r="392">
          <cell r="C392" t="str">
            <v>UGCR080</v>
          </cell>
          <cell r="F392">
            <v>0</v>
          </cell>
          <cell r="G392">
            <v>0</v>
          </cell>
          <cell r="H392">
            <v>0</v>
          </cell>
          <cell r="K392">
            <v>18000</v>
          </cell>
        </row>
        <row r="393">
          <cell r="C393" t="str">
            <v>UGCR080</v>
          </cell>
          <cell r="F393">
            <v>99583</v>
          </cell>
          <cell r="G393">
            <v>0</v>
          </cell>
          <cell r="H393">
            <v>99583</v>
          </cell>
          <cell r="K393">
            <v>34556.01</v>
          </cell>
        </row>
        <row r="394">
          <cell r="C394" t="str">
            <v>UGCR080</v>
          </cell>
          <cell r="F394">
            <v>1474670</v>
          </cell>
          <cell r="G394">
            <v>0</v>
          </cell>
          <cell r="H394">
            <v>1474670</v>
          </cell>
          <cell r="K394">
            <v>1439049</v>
          </cell>
        </row>
        <row r="395">
          <cell r="C395" t="str">
            <v>UGCR080</v>
          </cell>
          <cell r="F395">
            <v>224726.18</v>
          </cell>
          <cell r="G395">
            <v>0</v>
          </cell>
          <cell r="H395">
            <v>224726.18</v>
          </cell>
          <cell r="K395">
            <v>328228</v>
          </cell>
        </row>
        <row r="396">
          <cell r="C396" t="str">
            <v>UGCR080</v>
          </cell>
          <cell r="F396">
            <v>31454.63</v>
          </cell>
          <cell r="G396">
            <v>0</v>
          </cell>
          <cell r="H396">
            <v>31454.63</v>
          </cell>
          <cell r="K396">
            <v>0</v>
          </cell>
        </row>
        <row r="397">
          <cell r="C397" t="str">
            <v>UGCR080</v>
          </cell>
          <cell r="F397">
            <v>378054.85</v>
          </cell>
          <cell r="G397">
            <v>0</v>
          </cell>
          <cell r="H397">
            <v>378054.85</v>
          </cell>
          <cell r="K397">
            <v>331936.49</v>
          </cell>
        </row>
        <row r="398">
          <cell r="C398" t="str">
            <v>UGCR080</v>
          </cell>
          <cell r="F398">
            <v>25264.63</v>
          </cell>
          <cell r="G398">
            <v>0</v>
          </cell>
          <cell r="H398">
            <v>25264.63</v>
          </cell>
          <cell r="K398">
            <v>10699.56</v>
          </cell>
        </row>
        <row r="399">
          <cell r="C399" t="str">
            <v>UGCR090</v>
          </cell>
          <cell r="F399">
            <v>689455.89</v>
          </cell>
          <cell r="G399">
            <v>0</v>
          </cell>
          <cell r="H399">
            <v>689455.89</v>
          </cell>
          <cell r="K399">
            <v>706286.27</v>
          </cell>
        </row>
        <row r="400">
          <cell r="C400" t="str">
            <v>UGCR090</v>
          </cell>
          <cell r="F400">
            <v>156549.57999999999</v>
          </cell>
          <cell r="G400">
            <v>0</v>
          </cell>
          <cell r="H400">
            <v>156549.57999999999</v>
          </cell>
          <cell r="K400">
            <v>206643.76</v>
          </cell>
        </row>
        <row r="401">
          <cell r="C401" t="str">
            <v>UGCR090</v>
          </cell>
          <cell r="F401">
            <v>890.49</v>
          </cell>
          <cell r="G401">
            <v>0</v>
          </cell>
          <cell r="H401">
            <v>890.49</v>
          </cell>
          <cell r="K401">
            <v>2288.16</v>
          </cell>
        </row>
        <row r="402">
          <cell r="C402" t="str">
            <v>UGCR090</v>
          </cell>
          <cell r="F402">
            <v>61095.24</v>
          </cell>
          <cell r="G402">
            <v>0</v>
          </cell>
          <cell r="H402">
            <v>61095.24</v>
          </cell>
          <cell r="K402">
            <v>48986.9</v>
          </cell>
        </row>
        <row r="403">
          <cell r="C403" t="str">
            <v>UGCR090</v>
          </cell>
          <cell r="F403">
            <v>23446.87</v>
          </cell>
          <cell r="G403">
            <v>0</v>
          </cell>
          <cell r="H403">
            <v>23446.87</v>
          </cell>
          <cell r="K403">
            <v>24409.01</v>
          </cell>
        </row>
        <row r="404">
          <cell r="C404" t="str">
            <v>UGCR090</v>
          </cell>
          <cell r="F404">
            <v>222.8</v>
          </cell>
          <cell r="G404">
            <v>0</v>
          </cell>
          <cell r="H404">
            <v>222.8</v>
          </cell>
          <cell r="K404">
            <v>134.79</v>
          </cell>
        </row>
        <row r="405">
          <cell r="C405" t="str">
            <v>UGCR090</v>
          </cell>
          <cell r="F405">
            <v>2978.7</v>
          </cell>
          <cell r="G405">
            <v>0</v>
          </cell>
          <cell r="H405">
            <v>2978.7</v>
          </cell>
          <cell r="K405">
            <v>4546.03</v>
          </cell>
        </row>
        <row r="406">
          <cell r="C406" t="str">
            <v>UGCR090</v>
          </cell>
          <cell r="F406">
            <v>93719.91</v>
          </cell>
          <cell r="G406">
            <v>0</v>
          </cell>
          <cell r="H406">
            <v>93719.91</v>
          </cell>
          <cell r="K406">
            <v>195283.35</v>
          </cell>
        </row>
        <row r="407">
          <cell r="C407" t="str">
            <v>UGCR090</v>
          </cell>
          <cell r="F407">
            <v>109210.03</v>
          </cell>
          <cell r="G407">
            <v>0</v>
          </cell>
          <cell r="H407">
            <v>109210.03</v>
          </cell>
          <cell r="K407">
            <v>106569.34</v>
          </cell>
        </row>
        <row r="408">
          <cell r="C408" t="str">
            <v>UGCR090</v>
          </cell>
          <cell r="F408">
            <v>1583.68</v>
          </cell>
          <cell r="G408">
            <v>0</v>
          </cell>
          <cell r="H408">
            <v>1583.68</v>
          </cell>
          <cell r="K408">
            <v>994.63</v>
          </cell>
        </row>
        <row r="409">
          <cell r="C409" t="str">
            <v>UGCR090</v>
          </cell>
          <cell r="F409">
            <v>96283.96</v>
          </cell>
          <cell r="G409">
            <v>0</v>
          </cell>
          <cell r="H409">
            <v>96283.96</v>
          </cell>
          <cell r="K409">
            <v>136736.29</v>
          </cell>
        </row>
        <row r="410">
          <cell r="C410" t="str">
            <v>UGCR090</v>
          </cell>
          <cell r="F410">
            <v>14478.64</v>
          </cell>
          <cell r="G410">
            <v>0</v>
          </cell>
          <cell r="H410">
            <v>14478.64</v>
          </cell>
          <cell r="K410">
            <v>126500</v>
          </cell>
        </row>
        <row r="411">
          <cell r="C411" t="str">
            <v>UGCR090</v>
          </cell>
          <cell r="F411">
            <v>224573.24</v>
          </cell>
          <cell r="G411">
            <v>0</v>
          </cell>
          <cell r="H411">
            <v>224573.24</v>
          </cell>
          <cell r="K411">
            <v>235813.71</v>
          </cell>
        </row>
        <row r="412">
          <cell r="C412" t="str">
            <v>UGCR090</v>
          </cell>
          <cell r="F412">
            <v>1274508.73</v>
          </cell>
          <cell r="G412">
            <v>0</v>
          </cell>
          <cell r="H412">
            <v>1274508.73</v>
          </cell>
          <cell r="K412">
            <v>864701.83</v>
          </cell>
        </row>
        <row r="413">
          <cell r="C413" t="str">
            <v>UGCR090</v>
          </cell>
          <cell r="F413">
            <v>1341392.0900000001</v>
          </cell>
          <cell r="G413">
            <v>0</v>
          </cell>
          <cell r="H413">
            <v>1341392.0900000001</v>
          </cell>
          <cell r="K413">
            <v>587304.35</v>
          </cell>
        </row>
        <row r="414">
          <cell r="C414" t="str">
            <v>UGCR090</v>
          </cell>
          <cell r="F414">
            <v>378774.95</v>
          </cell>
          <cell r="G414">
            <v>0</v>
          </cell>
          <cell r="H414">
            <v>378774.95</v>
          </cell>
          <cell r="K414">
            <v>388335.07</v>
          </cell>
        </row>
        <row r="415">
          <cell r="C415" t="str">
            <v>UGCR090</v>
          </cell>
          <cell r="F415">
            <v>276608.15999999997</v>
          </cell>
          <cell r="G415">
            <v>0</v>
          </cell>
          <cell r="H415">
            <v>276608.15999999997</v>
          </cell>
          <cell r="K415">
            <v>282973.42</v>
          </cell>
        </row>
        <row r="416">
          <cell r="C416" t="str">
            <v>UGCR090</v>
          </cell>
          <cell r="F416">
            <v>387943.48</v>
          </cell>
          <cell r="G416">
            <v>0</v>
          </cell>
          <cell r="H416">
            <v>387943.48</v>
          </cell>
          <cell r="K416">
            <v>393626.82</v>
          </cell>
        </row>
        <row r="417">
          <cell r="C417" t="str">
            <v>UGCR090</v>
          </cell>
          <cell r="F417">
            <v>24952.89</v>
          </cell>
          <cell r="G417">
            <v>0</v>
          </cell>
          <cell r="H417">
            <v>24952.89</v>
          </cell>
          <cell r="K417">
            <v>18374.97</v>
          </cell>
        </row>
        <row r="418">
          <cell r="C418" t="str">
            <v>UGCR090</v>
          </cell>
          <cell r="F418">
            <v>225288.35</v>
          </cell>
          <cell r="G418">
            <v>0</v>
          </cell>
          <cell r="H418">
            <v>225288.35</v>
          </cell>
          <cell r="K418">
            <v>236826.26</v>
          </cell>
        </row>
        <row r="419">
          <cell r="C419" t="str">
            <v>UGCR090</v>
          </cell>
          <cell r="F419">
            <v>245226.6</v>
          </cell>
          <cell r="G419">
            <v>0</v>
          </cell>
          <cell r="H419">
            <v>245226.6</v>
          </cell>
          <cell r="K419">
            <v>225810.73</v>
          </cell>
        </row>
        <row r="420">
          <cell r="C420" t="str">
            <v>UGCR090</v>
          </cell>
          <cell r="F420">
            <v>208695.79</v>
          </cell>
          <cell r="G420">
            <v>0</v>
          </cell>
          <cell r="H420">
            <v>208695.79</v>
          </cell>
          <cell r="K420">
            <v>216252.79</v>
          </cell>
        </row>
        <row r="421">
          <cell r="C421" t="str">
            <v>UGCR090</v>
          </cell>
          <cell r="F421">
            <v>85755.15</v>
          </cell>
          <cell r="G421">
            <v>0</v>
          </cell>
          <cell r="H421">
            <v>85755.15</v>
          </cell>
          <cell r="K421">
            <v>73960.53</v>
          </cell>
        </row>
        <row r="422">
          <cell r="C422" t="str">
            <v>UGCR090</v>
          </cell>
          <cell r="F422">
            <v>4514.4799999999996</v>
          </cell>
          <cell r="G422">
            <v>0</v>
          </cell>
          <cell r="H422">
            <v>4514.4799999999996</v>
          </cell>
          <cell r="K422">
            <v>2426.8200000000002</v>
          </cell>
        </row>
        <row r="423">
          <cell r="C423" t="str">
            <v>UGCR090</v>
          </cell>
          <cell r="F423">
            <v>0</v>
          </cell>
          <cell r="G423">
            <v>0</v>
          </cell>
          <cell r="H423">
            <v>0</v>
          </cell>
          <cell r="K423">
            <v>275.45</v>
          </cell>
        </row>
        <row r="424">
          <cell r="C424" t="str">
            <v>UGCR090</v>
          </cell>
          <cell r="F424">
            <v>3303.32</v>
          </cell>
          <cell r="G424">
            <v>0</v>
          </cell>
          <cell r="H424">
            <v>3303.32</v>
          </cell>
          <cell r="K424">
            <v>13336.57</v>
          </cell>
        </row>
        <row r="425">
          <cell r="C425" t="str">
            <v>UGCR090</v>
          </cell>
          <cell r="F425">
            <v>285222.67</v>
          </cell>
          <cell r="G425">
            <v>0</v>
          </cell>
          <cell r="H425">
            <v>285222.67</v>
          </cell>
          <cell r="K425">
            <v>395046.5</v>
          </cell>
        </row>
        <row r="426">
          <cell r="C426" t="str">
            <v>UGCR090</v>
          </cell>
          <cell r="F426">
            <v>889977.62</v>
          </cell>
          <cell r="G426">
            <v>0</v>
          </cell>
          <cell r="H426">
            <v>889977.62</v>
          </cell>
          <cell r="K426">
            <v>904522.06</v>
          </cell>
        </row>
        <row r="427">
          <cell r="C427" t="str">
            <v>UGCR090</v>
          </cell>
          <cell r="F427">
            <v>6932.93</v>
          </cell>
          <cell r="G427">
            <v>0</v>
          </cell>
          <cell r="H427">
            <v>6932.93</v>
          </cell>
          <cell r="K427">
            <v>6435.17</v>
          </cell>
        </row>
        <row r="428">
          <cell r="C428" t="str">
            <v>UGCR090</v>
          </cell>
          <cell r="F428">
            <v>2803.6</v>
          </cell>
          <cell r="G428">
            <v>0</v>
          </cell>
          <cell r="H428">
            <v>2803.6</v>
          </cell>
          <cell r="K428">
            <v>1487.92</v>
          </cell>
        </row>
        <row r="429">
          <cell r="C429" t="str">
            <v>UGCR100</v>
          </cell>
          <cell r="F429">
            <v>25775.67</v>
          </cell>
          <cell r="G429">
            <v>0</v>
          </cell>
          <cell r="H429">
            <v>25775.67</v>
          </cell>
          <cell r="K429">
            <v>2857.17</v>
          </cell>
        </row>
        <row r="430">
          <cell r="C430" t="str">
            <v>UGCR100</v>
          </cell>
          <cell r="F430">
            <v>-7307.25</v>
          </cell>
          <cell r="G430">
            <v>0</v>
          </cell>
          <cell r="H430">
            <v>-7307.25</v>
          </cell>
          <cell r="K430">
            <v>5976.08</v>
          </cell>
        </row>
        <row r="431">
          <cell r="C431" t="str">
            <v>UGCR100</v>
          </cell>
          <cell r="F431">
            <v>6946.05</v>
          </cell>
          <cell r="G431">
            <v>0</v>
          </cell>
          <cell r="H431">
            <v>6946.05</v>
          </cell>
          <cell r="K431">
            <v>2458.09</v>
          </cell>
        </row>
        <row r="432">
          <cell r="C432" t="str">
            <v>UGCR100</v>
          </cell>
          <cell r="F432">
            <v>96.12</v>
          </cell>
          <cell r="G432">
            <v>0</v>
          </cell>
          <cell r="H432">
            <v>96.12</v>
          </cell>
          <cell r="K432">
            <v>47.06</v>
          </cell>
        </row>
        <row r="433">
          <cell r="C433" t="str">
            <v>UGCR100</v>
          </cell>
          <cell r="F433">
            <v>18.36</v>
          </cell>
          <cell r="G433">
            <v>0</v>
          </cell>
          <cell r="H433">
            <v>18.36</v>
          </cell>
          <cell r="K433">
            <v>15.07</v>
          </cell>
        </row>
        <row r="434">
          <cell r="C434" t="str">
            <v>UGCR100</v>
          </cell>
          <cell r="F434">
            <v>-102.96</v>
          </cell>
          <cell r="G434">
            <v>0</v>
          </cell>
          <cell r="H434">
            <v>-102.96</v>
          </cell>
          <cell r="K434">
            <v>-429.16</v>
          </cell>
        </row>
        <row r="435">
          <cell r="C435" t="str">
            <v>UGCR100</v>
          </cell>
          <cell r="F435">
            <v>18359.34</v>
          </cell>
          <cell r="G435">
            <v>0</v>
          </cell>
          <cell r="H435">
            <v>18359.34</v>
          </cell>
          <cell r="K435">
            <v>-16541.28</v>
          </cell>
        </row>
        <row r="436">
          <cell r="C436" t="str">
            <v>UGCR100</v>
          </cell>
          <cell r="F436">
            <v>1278.26</v>
          </cell>
          <cell r="G436">
            <v>0</v>
          </cell>
          <cell r="H436">
            <v>1278.26</v>
          </cell>
          <cell r="K436">
            <v>-5401.25</v>
          </cell>
        </row>
        <row r="437">
          <cell r="C437" t="str">
            <v>UGCR100</v>
          </cell>
          <cell r="F437">
            <v>17.14</v>
          </cell>
          <cell r="G437">
            <v>0</v>
          </cell>
          <cell r="H437">
            <v>17.14</v>
          </cell>
          <cell r="K437">
            <v>-72.33</v>
          </cell>
        </row>
        <row r="438">
          <cell r="C438" t="str">
            <v>UGCR100</v>
          </cell>
          <cell r="F438">
            <v>3763.4</v>
          </cell>
          <cell r="G438">
            <v>0</v>
          </cell>
          <cell r="H438">
            <v>3763.4</v>
          </cell>
          <cell r="K438">
            <v>-7039.31</v>
          </cell>
        </row>
        <row r="439">
          <cell r="C439" t="str">
            <v>UGCR100</v>
          </cell>
          <cell r="F439">
            <v>220586.55</v>
          </cell>
          <cell r="G439">
            <v>0</v>
          </cell>
          <cell r="H439">
            <v>220586.55</v>
          </cell>
          <cell r="K439">
            <v>85900.87</v>
          </cell>
        </row>
        <row r="440">
          <cell r="C440" t="str">
            <v>UGCR110</v>
          </cell>
          <cell r="F440">
            <v>211595.15</v>
          </cell>
          <cell r="G440">
            <v>0</v>
          </cell>
          <cell r="H440">
            <v>211595.15</v>
          </cell>
          <cell r="K440">
            <v>187045.7</v>
          </cell>
        </row>
        <row r="441">
          <cell r="C441" t="str">
            <v>UGCR110</v>
          </cell>
          <cell r="F441">
            <v>938107.96</v>
          </cell>
          <cell r="G441">
            <v>0</v>
          </cell>
          <cell r="H441">
            <v>938107.96</v>
          </cell>
          <cell r="K441">
            <v>1136101.31</v>
          </cell>
        </row>
        <row r="442">
          <cell r="C442" t="str">
            <v>UGCR110</v>
          </cell>
          <cell r="F442">
            <v>267.33</v>
          </cell>
          <cell r="G442">
            <v>0</v>
          </cell>
          <cell r="H442">
            <v>267.33</v>
          </cell>
          <cell r="K442">
            <v>2051.06</v>
          </cell>
        </row>
        <row r="443">
          <cell r="C443" t="str">
            <v>UGCR110</v>
          </cell>
          <cell r="F443">
            <v>37269.870000000003</v>
          </cell>
          <cell r="G443">
            <v>0</v>
          </cell>
          <cell r="H443">
            <v>37269.870000000003</v>
          </cell>
          <cell r="K443">
            <v>25686.799999999999</v>
          </cell>
        </row>
        <row r="444">
          <cell r="C444" t="str">
            <v>UGCR110</v>
          </cell>
          <cell r="F444">
            <v>27186.880000000001</v>
          </cell>
          <cell r="G444">
            <v>0</v>
          </cell>
          <cell r="H444">
            <v>27186.880000000001</v>
          </cell>
          <cell r="K444">
            <v>36008.14</v>
          </cell>
        </row>
        <row r="445">
          <cell r="C445" t="str">
            <v>UGCR110</v>
          </cell>
          <cell r="F445">
            <v>199985.74</v>
          </cell>
          <cell r="G445">
            <v>0</v>
          </cell>
          <cell r="H445">
            <v>199985.74</v>
          </cell>
          <cell r="K445">
            <v>170338.87</v>
          </cell>
        </row>
        <row r="446">
          <cell r="C446" t="str">
            <v>UGCR110</v>
          </cell>
          <cell r="F446">
            <v>715.87</v>
          </cell>
          <cell r="G446">
            <v>0</v>
          </cell>
          <cell r="H446">
            <v>715.87</v>
          </cell>
          <cell r="K446">
            <v>260.25</v>
          </cell>
        </row>
        <row r="447">
          <cell r="C447" t="str">
            <v>UGCR110</v>
          </cell>
          <cell r="F447">
            <v>1377.6</v>
          </cell>
          <cell r="G447">
            <v>0</v>
          </cell>
          <cell r="H447">
            <v>1377.6</v>
          </cell>
          <cell r="K447">
            <v>917.3</v>
          </cell>
        </row>
        <row r="448">
          <cell r="C448" t="str">
            <v>UGCR110</v>
          </cell>
          <cell r="F448">
            <v>17143</v>
          </cell>
          <cell r="G448">
            <v>0</v>
          </cell>
          <cell r="H448">
            <v>17143</v>
          </cell>
          <cell r="K448">
            <v>11790.25</v>
          </cell>
        </row>
        <row r="449">
          <cell r="C449" t="str">
            <v>UGCR110</v>
          </cell>
          <cell r="F449">
            <v>6816.98</v>
          </cell>
          <cell r="G449">
            <v>0</v>
          </cell>
          <cell r="H449">
            <v>6816.98</v>
          </cell>
          <cell r="K449">
            <v>3727.75</v>
          </cell>
        </row>
        <row r="450">
          <cell r="C450" t="str">
            <v>UGCR110</v>
          </cell>
          <cell r="F450">
            <v>-2231.1</v>
          </cell>
          <cell r="G450">
            <v>0</v>
          </cell>
          <cell r="H450">
            <v>-2231.1</v>
          </cell>
          <cell r="K450">
            <v>2231.1</v>
          </cell>
        </row>
        <row r="451">
          <cell r="C451" t="str">
            <v>UGCR110</v>
          </cell>
          <cell r="F451">
            <v>12391.14</v>
          </cell>
          <cell r="G451">
            <v>0</v>
          </cell>
          <cell r="H451">
            <v>12391.14</v>
          </cell>
          <cell r="K451">
            <v>11771.61</v>
          </cell>
        </row>
        <row r="452">
          <cell r="C452" t="str">
            <v>UGCR110</v>
          </cell>
          <cell r="F452">
            <v>44664.5</v>
          </cell>
          <cell r="G452">
            <v>0</v>
          </cell>
          <cell r="H452">
            <v>44664.5</v>
          </cell>
          <cell r="K452">
            <v>-18318.240000000002</v>
          </cell>
        </row>
        <row r="453">
          <cell r="C453" t="str">
            <v>UGCR110</v>
          </cell>
          <cell r="F453">
            <v>248973.57</v>
          </cell>
          <cell r="G453">
            <v>0</v>
          </cell>
          <cell r="H453">
            <v>248973.57</v>
          </cell>
          <cell r="K453">
            <v>199533.79</v>
          </cell>
        </row>
        <row r="454">
          <cell r="C454" t="str">
            <v>UGCR110</v>
          </cell>
          <cell r="F454">
            <v>24061.47</v>
          </cell>
          <cell r="G454">
            <v>0</v>
          </cell>
          <cell r="H454">
            <v>24061.47</v>
          </cell>
          <cell r="K454">
            <v>33601.550000000003</v>
          </cell>
        </row>
        <row r="455">
          <cell r="C455" t="str">
            <v>UGCR110</v>
          </cell>
          <cell r="F455">
            <v>181828.54</v>
          </cell>
          <cell r="G455">
            <v>0</v>
          </cell>
          <cell r="H455">
            <v>181828.54</v>
          </cell>
          <cell r="K455">
            <v>198943.45</v>
          </cell>
        </row>
        <row r="456">
          <cell r="C456" t="str">
            <v>UGCR110</v>
          </cell>
          <cell r="F456">
            <v>57454.27</v>
          </cell>
          <cell r="G456">
            <v>0</v>
          </cell>
          <cell r="H456">
            <v>57454.27</v>
          </cell>
          <cell r="K456">
            <v>32938.31</v>
          </cell>
        </row>
        <row r="457">
          <cell r="C457" t="str">
            <v>UGCR110</v>
          </cell>
          <cell r="F457">
            <v>106896.28</v>
          </cell>
          <cell r="G457">
            <v>0</v>
          </cell>
          <cell r="H457">
            <v>106896.28</v>
          </cell>
          <cell r="K457">
            <v>85619.47</v>
          </cell>
        </row>
        <row r="458">
          <cell r="C458" t="str">
            <v>UGCR110</v>
          </cell>
          <cell r="F458">
            <v>182907.09</v>
          </cell>
          <cell r="G458">
            <v>0</v>
          </cell>
          <cell r="H458">
            <v>182907.09</v>
          </cell>
          <cell r="K458">
            <v>187442.62</v>
          </cell>
        </row>
        <row r="459">
          <cell r="C459" t="str">
            <v>UGCR110</v>
          </cell>
          <cell r="F459">
            <v>230492.94</v>
          </cell>
          <cell r="G459">
            <v>0</v>
          </cell>
          <cell r="H459">
            <v>230492.94</v>
          </cell>
          <cell r="K459">
            <v>231168.21</v>
          </cell>
        </row>
        <row r="460">
          <cell r="C460" t="str">
            <v>UGCR110</v>
          </cell>
          <cell r="F460">
            <v>5650.06</v>
          </cell>
          <cell r="G460">
            <v>0</v>
          </cell>
          <cell r="H460">
            <v>5650.06</v>
          </cell>
          <cell r="K460">
            <v>10265.91</v>
          </cell>
        </row>
        <row r="461">
          <cell r="C461" t="str">
            <v>UGCR110</v>
          </cell>
          <cell r="F461">
            <v>39295.56</v>
          </cell>
          <cell r="G461">
            <v>0</v>
          </cell>
          <cell r="H461">
            <v>39295.56</v>
          </cell>
          <cell r="K461">
            <v>45573.45</v>
          </cell>
        </row>
        <row r="462">
          <cell r="C462" t="str">
            <v>UGCR110</v>
          </cell>
          <cell r="F462">
            <v>3843.85</v>
          </cell>
          <cell r="G462">
            <v>0</v>
          </cell>
          <cell r="H462">
            <v>3843.85</v>
          </cell>
          <cell r="K462">
            <v>69.260000000000005</v>
          </cell>
        </row>
        <row r="463">
          <cell r="C463" t="str">
            <v>UGCR110</v>
          </cell>
          <cell r="F463">
            <v>142001.43</v>
          </cell>
          <cell r="G463">
            <v>0</v>
          </cell>
          <cell r="H463">
            <v>142001.43</v>
          </cell>
          <cell r="K463">
            <v>149161.98000000001</v>
          </cell>
        </row>
        <row r="464">
          <cell r="C464" t="str">
            <v>UGCR110</v>
          </cell>
          <cell r="F464">
            <v>118430.16</v>
          </cell>
          <cell r="G464">
            <v>0</v>
          </cell>
          <cell r="H464">
            <v>118430.16</v>
          </cell>
          <cell r="K464">
            <v>99024.97</v>
          </cell>
        </row>
        <row r="465">
          <cell r="C465" t="str">
            <v>UGCR110</v>
          </cell>
          <cell r="F465">
            <v>10599.13</v>
          </cell>
          <cell r="G465">
            <v>0</v>
          </cell>
          <cell r="H465">
            <v>10599.13</v>
          </cell>
          <cell r="K465">
            <v>11396.24</v>
          </cell>
        </row>
        <row r="466">
          <cell r="C466" t="str">
            <v>UGCR110</v>
          </cell>
          <cell r="F466">
            <v>551191.43000000005</v>
          </cell>
          <cell r="G466">
            <v>0</v>
          </cell>
          <cell r="H466">
            <v>551191.43000000005</v>
          </cell>
          <cell r="K466">
            <v>413320.98</v>
          </cell>
        </row>
        <row r="467">
          <cell r="C467" t="str">
            <v>UGCR110</v>
          </cell>
          <cell r="F467">
            <v>23035.67</v>
          </cell>
          <cell r="G467">
            <v>0</v>
          </cell>
          <cell r="H467">
            <v>23035.67</v>
          </cell>
          <cell r="K467">
            <v>56668.88</v>
          </cell>
        </row>
        <row r="468">
          <cell r="C468" t="str">
            <v>UGCR110</v>
          </cell>
          <cell r="F468">
            <v>31749.14</v>
          </cell>
          <cell r="G468">
            <v>0</v>
          </cell>
          <cell r="H468">
            <v>31749.14</v>
          </cell>
          <cell r="K468">
            <v>28875.360000000001</v>
          </cell>
        </row>
        <row r="469">
          <cell r="C469" t="str">
            <v>UGCR110</v>
          </cell>
          <cell r="F469">
            <v>505.24</v>
          </cell>
          <cell r="G469">
            <v>0</v>
          </cell>
          <cell r="H469">
            <v>505.24</v>
          </cell>
          <cell r="K469">
            <v>439.2</v>
          </cell>
        </row>
        <row r="470">
          <cell r="C470" t="str">
            <v>UGCR110</v>
          </cell>
          <cell r="F470">
            <v>57991.13</v>
          </cell>
          <cell r="G470">
            <v>0</v>
          </cell>
          <cell r="H470">
            <v>57991.13</v>
          </cell>
          <cell r="K470">
            <v>105901.19</v>
          </cell>
        </row>
        <row r="471">
          <cell r="C471" t="str">
            <v>UGCR110</v>
          </cell>
          <cell r="F471">
            <v>252114.85</v>
          </cell>
          <cell r="G471">
            <v>0</v>
          </cell>
          <cell r="H471">
            <v>252114.85</v>
          </cell>
          <cell r="K471">
            <v>186151.09</v>
          </cell>
        </row>
        <row r="472">
          <cell r="C472" t="str">
            <v>UGCR110</v>
          </cell>
          <cell r="F472">
            <v>526157.6</v>
          </cell>
          <cell r="G472">
            <v>0</v>
          </cell>
          <cell r="H472">
            <v>526157.6</v>
          </cell>
          <cell r="K472">
            <v>495731.88</v>
          </cell>
        </row>
        <row r="473">
          <cell r="C473" t="str">
            <v>UGCR110</v>
          </cell>
          <cell r="F473">
            <v>65138.67</v>
          </cell>
          <cell r="G473">
            <v>0</v>
          </cell>
          <cell r="H473">
            <v>65138.67</v>
          </cell>
          <cell r="K473">
            <v>47050.27</v>
          </cell>
        </row>
        <row r="474">
          <cell r="C474" t="str">
            <v>UGCR110</v>
          </cell>
          <cell r="F474">
            <v>13995.72</v>
          </cell>
          <cell r="G474">
            <v>0</v>
          </cell>
          <cell r="H474">
            <v>13995.72</v>
          </cell>
          <cell r="K474">
            <v>1818.44</v>
          </cell>
        </row>
        <row r="475">
          <cell r="C475" t="str">
            <v>UGCR110</v>
          </cell>
          <cell r="F475">
            <v>34087.9</v>
          </cell>
          <cell r="G475">
            <v>0</v>
          </cell>
          <cell r="H475">
            <v>34087.9</v>
          </cell>
          <cell r="K475">
            <v>37294.6</v>
          </cell>
        </row>
        <row r="476">
          <cell r="C476" t="str">
            <v>UGCR110</v>
          </cell>
          <cell r="F476">
            <v>62461.29</v>
          </cell>
          <cell r="G476">
            <v>0</v>
          </cell>
          <cell r="H476">
            <v>62461.29</v>
          </cell>
          <cell r="K476">
            <v>47040.31</v>
          </cell>
        </row>
        <row r="477">
          <cell r="C477" t="str">
            <v>UGCR110</v>
          </cell>
          <cell r="F477">
            <v>703.15</v>
          </cell>
          <cell r="G477">
            <v>0</v>
          </cell>
          <cell r="H477">
            <v>703.15</v>
          </cell>
          <cell r="K477">
            <v>1406.32</v>
          </cell>
        </row>
        <row r="478">
          <cell r="C478" t="str">
            <v>UGCR110</v>
          </cell>
          <cell r="F478">
            <v>1358.88</v>
          </cell>
          <cell r="G478">
            <v>0</v>
          </cell>
          <cell r="H478">
            <v>1358.88</v>
          </cell>
          <cell r="K478">
            <v>3705.92</v>
          </cell>
        </row>
        <row r="479">
          <cell r="C479" t="str">
            <v>UGCR110</v>
          </cell>
          <cell r="F479">
            <v>38138.120000000003</v>
          </cell>
          <cell r="G479">
            <v>0</v>
          </cell>
          <cell r="H479">
            <v>38138.120000000003</v>
          </cell>
          <cell r="K479">
            <v>36272.53</v>
          </cell>
        </row>
        <row r="480">
          <cell r="C480" t="str">
            <v>UGCR110</v>
          </cell>
          <cell r="F480">
            <v>6381.4</v>
          </cell>
          <cell r="G480">
            <v>0</v>
          </cell>
          <cell r="H480">
            <v>6381.4</v>
          </cell>
          <cell r="K480">
            <v>6395.7</v>
          </cell>
        </row>
        <row r="481">
          <cell r="C481" t="str">
            <v>UGCR110</v>
          </cell>
          <cell r="F481">
            <v>40245.660000000003</v>
          </cell>
          <cell r="G481">
            <v>0</v>
          </cell>
          <cell r="H481">
            <v>40245.660000000003</v>
          </cell>
          <cell r="K481">
            <v>33618.800000000003</v>
          </cell>
        </row>
        <row r="482">
          <cell r="C482" t="str">
            <v>UGCR110</v>
          </cell>
          <cell r="F482">
            <v>12904.8</v>
          </cell>
          <cell r="G482">
            <v>0</v>
          </cell>
          <cell r="H482">
            <v>12904.8</v>
          </cell>
          <cell r="K482">
            <v>7343</v>
          </cell>
        </row>
        <row r="483">
          <cell r="C483" t="str">
            <v>UGCR110</v>
          </cell>
          <cell r="F483">
            <v>114148.8</v>
          </cell>
          <cell r="G483">
            <v>0</v>
          </cell>
          <cell r="H483">
            <v>114148.8</v>
          </cell>
          <cell r="K483">
            <v>97868</v>
          </cell>
        </row>
        <row r="484">
          <cell r="C484" t="str">
            <v>UGCR110</v>
          </cell>
          <cell r="F484">
            <v>7436.32</v>
          </cell>
          <cell r="G484">
            <v>0</v>
          </cell>
          <cell r="H484">
            <v>7436.32</v>
          </cell>
          <cell r="K484">
            <v>5004.0600000000004</v>
          </cell>
        </row>
        <row r="485">
          <cell r="C485" t="str">
            <v>UGCR110</v>
          </cell>
          <cell r="F485">
            <v>112118.65</v>
          </cell>
          <cell r="G485">
            <v>0</v>
          </cell>
          <cell r="H485">
            <v>112118.65</v>
          </cell>
          <cell r="K485">
            <v>136535.32</v>
          </cell>
        </row>
        <row r="486">
          <cell r="C486" t="str">
            <v>UGCR110</v>
          </cell>
          <cell r="F486">
            <v>952505.15</v>
          </cell>
          <cell r="G486">
            <v>0</v>
          </cell>
          <cell r="H486">
            <v>952505.15</v>
          </cell>
          <cell r="K486">
            <v>910327.51</v>
          </cell>
        </row>
        <row r="487">
          <cell r="C487" t="str">
            <v>UGCR110</v>
          </cell>
          <cell r="F487">
            <v>2626184.7999999998</v>
          </cell>
          <cell r="G487">
            <v>0</v>
          </cell>
          <cell r="H487">
            <v>2626184.7999999998</v>
          </cell>
          <cell r="K487">
            <v>2081281.63</v>
          </cell>
        </row>
        <row r="488">
          <cell r="C488" t="str">
            <v>UGCR110</v>
          </cell>
          <cell r="F488">
            <v>769.72</v>
          </cell>
          <cell r="G488">
            <v>0</v>
          </cell>
          <cell r="H488">
            <v>769.72</v>
          </cell>
          <cell r="K488">
            <v>6023.49</v>
          </cell>
        </row>
        <row r="489">
          <cell r="C489" t="str">
            <v>UGCR110</v>
          </cell>
          <cell r="F489">
            <v>0</v>
          </cell>
          <cell r="G489">
            <v>0</v>
          </cell>
          <cell r="H489">
            <v>0</v>
          </cell>
          <cell r="K489">
            <v>753.06</v>
          </cell>
        </row>
        <row r="490">
          <cell r="C490" t="str">
            <v>UGCR110</v>
          </cell>
          <cell r="F490">
            <v>108500</v>
          </cell>
          <cell r="G490">
            <v>0</v>
          </cell>
          <cell r="H490">
            <v>108500</v>
          </cell>
          <cell r="K490">
            <v>111310.94</v>
          </cell>
        </row>
        <row r="491">
          <cell r="C491" t="str">
            <v>UGCR110</v>
          </cell>
          <cell r="F491">
            <v>2014484.49</v>
          </cell>
          <cell r="G491">
            <v>0</v>
          </cell>
          <cell r="H491">
            <v>2014484.49</v>
          </cell>
          <cell r="K491">
            <v>2272436.2000000002</v>
          </cell>
        </row>
        <row r="492">
          <cell r="C492" t="str">
            <v>UGCR110</v>
          </cell>
          <cell r="F492">
            <v>0</v>
          </cell>
          <cell r="G492">
            <v>0</v>
          </cell>
          <cell r="H492">
            <v>0</v>
          </cell>
          <cell r="K492">
            <v>135</v>
          </cell>
        </row>
        <row r="493">
          <cell r="C493" t="str">
            <v>UGCR110</v>
          </cell>
          <cell r="F493">
            <v>18164.400000000001</v>
          </cell>
          <cell r="G493">
            <v>0</v>
          </cell>
          <cell r="H493">
            <v>18164.400000000001</v>
          </cell>
          <cell r="K493">
            <v>23048.2</v>
          </cell>
        </row>
        <row r="494">
          <cell r="C494" t="str">
            <v>UGCR110</v>
          </cell>
          <cell r="F494">
            <v>57209.31</v>
          </cell>
          <cell r="G494">
            <v>0</v>
          </cell>
          <cell r="H494">
            <v>57209.31</v>
          </cell>
          <cell r="K494">
            <v>15724.8</v>
          </cell>
        </row>
        <row r="495">
          <cell r="C495" t="str">
            <v>UGCR110</v>
          </cell>
          <cell r="F495">
            <v>44178.18</v>
          </cell>
          <cell r="G495">
            <v>0</v>
          </cell>
          <cell r="H495">
            <v>44178.18</v>
          </cell>
          <cell r="K495">
            <v>40122</v>
          </cell>
        </row>
        <row r="496">
          <cell r="C496" t="str">
            <v>UGCR110</v>
          </cell>
          <cell r="F496">
            <v>308969.71000000002</v>
          </cell>
          <cell r="G496">
            <v>0</v>
          </cell>
          <cell r="H496">
            <v>308969.71000000002</v>
          </cell>
          <cell r="K496">
            <v>211182.74</v>
          </cell>
        </row>
        <row r="497">
          <cell r="C497" t="str">
            <v>UGCR110</v>
          </cell>
          <cell r="F497">
            <v>5941.64</v>
          </cell>
          <cell r="G497">
            <v>0</v>
          </cell>
          <cell r="H497">
            <v>5941.64</v>
          </cell>
          <cell r="K497">
            <v>2916.27</v>
          </cell>
        </row>
        <row r="498">
          <cell r="C498" t="str">
            <v>UGCR110</v>
          </cell>
          <cell r="F498">
            <v>-250</v>
          </cell>
          <cell r="G498">
            <v>0</v>
          </cell>
          <cell r="H498">
            <v>-250</v>
          </cell>
          <cell r="K498">
            <v>645.6</v>
          </cell>
        </row>
        <row r="499">
          <cell r="C499" t="str">
            <v>UGCR110</v>
          </cell>
          <cell r="F499">
            <v>23632.7</v>
          </cell>
          <cell r="G499">
            <v>0</v>
          </cell>
          <cell r="H499">
            <v>23632.7</v>
          </cell>
          <cell r="K499">
            <v>25859.200000000001</v>
          </cell>
        </row>
        <row r="500">
          <cell r="C500" t="str">
            <v>UGCR110</v>
          </cell>
          <cell r="F500">
            <v>3132.32</v>
          </cell>
          <cell r="G500">
            <v>0</v>
          </cell>
          <cell r="H500">
            <v>3132.32</v>
          </cell>
          <cell r="K500">
            <v>2864.57</v>
          </cell>
        </row>
        <row r="501">
          <cell r="C501" t="str">
            <v>UGCR110</v>
          </cell>
          <cell r="F501">
            <v>18057.91</v>
          </cell>
          <cell r="G501">
            <v>0</v>
          </cell>
          <cell r="H501">
            <v>18057.91</v>
          </cell>
          <cell r="K501">
            <v>12692.04</v>
          </cell>
        </row>
        <row r="502">
          <cell r="C502" t="str">
            <v>UGCR110</v>
          </cell>
          <cell r="F502">
            <v>8285.4599999999991</v>
          </cell>
          <cell r="G502">
            <v>0</v>
          </cell>
          <cell r="H502">
            <v>8285.4599999999991</v>
          </cell>
          <cell r="K502">
            <v>80</v>
          </cell>
        </row>
        <row r="503">
          <cell r="C503" t="str">
            <v>UGCR110</v>
          </cell>
          <cell r="F503">
            <v>32429.35</v>
          </cell>
          <cell r="G503">
            <v>0</v>
          </cell>
          <cell r="H503">
            <v>32429.35</v>
          </cell>
          <cell r="K503">
            <v>33525.910000000003</v>
          </cell>
        </row>
        <row r="504">
          <cell r="C504" t="str">
            <v>UGCR110</v>
          </cell>
          <cell r="F504">
            <v>1063985.94</v>
          </cell>
          <cell r="G504">
            <v>0</v>
          </cell>
          <cell r="H504">
            <v>1063985.94</v>
          </cell>
          <cell r="K504">
            <v>1002124.23</v>
          </cell>
        </row>
        <row r="505">
          <cell r="C505" t="str">
            <v>UGCR110</v>
          </cell>
          <cell r="F505">
            <v>29304.67</v>
          </cell>
          <cell r="G505">
            <v>0</v>
          </cell>
          <cell r="H505">
            <v>29304.67</v>
          </cell>
          <cell r="K505">
            <v>17346.36</v>
          </cell>
        </row>
        <row r="506">
          <cell r="C506" t="str">
            <v>UGCR110</v>
          </cell>
          <cell r="F506">
            <v>135609.62</v>
          </cell>
          <cell r="G506">
            <v>0</v>
          </cell>
          <cell r="H506">
            <v>135609.62</v>
          </cell>
          <cell r="K506">
            <v>54227.23</v>
          </cell>
        </row>
        <row r="507">
          <cell r="C507" t="str">
            <v>UGCR110</v>
          </cell>
          <cell r="F507">
            <v>678.18</v>
          </cell>
          <cell r="G507">
            <v>0</v>
          </cell>
          <cell r="H507">
            <v>678.18</v>
          </cell>
          <cell r="K507">
            <v>25507.96</v>
          </cell>
        </row>
        <row r="508">
          <cell r="C508" t="str">
            <v>UGCR110</v>
          </cell>
          <cell r="F508">
            <v>80475.41</v>
          </cell>
          <cell r="G508">
            <v>0</v>
          </cell>
          <cell r="H508">
            <v>80475.41</v>
          </cell>
          <cell r="K508">
            <v>82483.520000000004</v>
          </cell>
        </row>
        <row r="509">
          <cell r="C509" t="str">
            <v>UGCR110</v>
          </cell>
          <cell r="F509">
            <v>13795.33</v>
          </cell>
          <cell r="G509">
            <v>0</v>
          </cell>
          <cell r="H509">
            <v>13795.33</v>
          </cell>
          <cell r="K509">
            <v>8964.7099999999991</v>
          </cell>
        </row>
        <row r="510">
          <cell r="C510" t="str">
            <v>UGCR110</v>
          </cell>
          <cell r="F510">
            <v>43578.35</v>
          </cell>
          <cell r="G510">
            <v>0</v>
          </cell>
          <cell r="H510">
            <v>43578.35</v>
          </cell>
          <cell r="K510">
            <v>28445.98</v>
          </cell>
        </row>
        <row r="511">
          <cell r="C511" t="str">
            <v>UGCR110</v>
          </cell>
          <cell r="F511">
            <v>85052.78</v>
          </cell>
          <cell r="G511">
            <v>0</v>
          </cell>
          <cell r="H511">
            <v>85052.78</v>
          </cell>
          <cell r="K511">
            <v>84335.9</v>
          </cell>
        </row>
        <row r="512">
          <cell r="C512" t="str">
            <v>UGCR110</v>
          </cell>
          <cell r="F512">
            <v>84108.85</v>
          </cell>
          <cell r="G512">
            <v>0</v>
          </cell>
          <cell r="H512">
            <v>84108.85</v>
          </cell>
          <cell r="K512">
            <v>85091.61</v>
          </cell>
        </row>
        <row r="513">
          <cell r="C513" t="str">
            <v>UGCR110</v>
          </cell>
          <cell r="F513">
            <v>6367.84</v>
          </cell>
          <cell r="G513">
            <v>0</v>
          </cell>
          <cell r="H513">
            <v>6367.84</v>
          </cell>
          <cell r="K513">
            <v>5492.32</v>
          </cell>
        </row>
        <row r="514">
          <cell r="C514" t="str">
            <v>UGCR110</v>
          </cell>
          <cell r="F514">
            <v>1268460.52</v>
          </cell>
          <cell r="G514">
            <v>0</v>
          </cell>
          <cell r="H514">
            <v>1268460.52</v>
          </cell>
          <cell r="K514">
            <v>1231034.1599999999</v>
          </cell>
        </row>
        <row r="515">
          <cell r="C515" t="str">
            <v>UGCR110</v>
          </cell>
          <cell r="F515">
            <v>4096997.84</v>
          </cell>
          <cell r="G515">
            <v>0</v>
          </cell>
          <cell r="H515">
            <v>4096997.84</v>
          </cell>
          <cell r="K515">
            <v>3482546.02</v>
          </cell>
        </row>
        <row r="516">
          <cell r="C516" t="str">
            <v>UGCR110</v>
          </cell>
          <cell r="F516">
            <v>284889.15000000002</v>
          </cell>
          <cell r="G516">
            <v>0</v>
          </cell>
          <cell r="H516">
            <v>284889.15000000002</v>
          </cell>
          <cell r="K516">
            <v>293150.3</v>
          </cell>
        </row>
        <row r="517">
          <cell r="C517" t="str">
            <v>UGCR110</v>
          </cell>
          <cell r="F517">
            <v>1019119.75</v>
          </cell>
          <cell r="G517">
            <v>0</v>
          </cell>
          <cell r="H517">
            <v>1019119.75</v>
          </cell>
          <cell r="K517">
            <v>948689.18</v>
          </cell>
        </row>
        <row r="518">
          <cell r="C518" t="str">
            <v>UGCR110</v>
          </cell>
          <cell r="F518">
            <v>22027.15</v>
          </cell>
          <cell r="G518">
            <v>0</v>
          </cell>
          <cell r="H518">
            <v>22027.15</v>
          </cell>
          <cell r="K518">
            <v>15869.15</v>
          </cell>
        </row>
        <row r="519">
          <cell r="C519" t="str">
            <v>UGCR110</v>
          </cell>
          <cell r="F519">
            <v>14749.42</v>
          </cell>
          <cell r="G519">
            <v>0</v>
          </cell>
          <cell r="H519">
            <v>14749.42</v>
          </cell>
          <cell r="K519">
            <v>13398.25</v>
          </cell>
        </row>
        <row r="520">
          <cell r="C520" t="str">
            <v>UGCR110</v>
          </cell>
          <cell r="F520">
            <v>3022921.99</v>
          </cell>
          <cell r="G520">
            <v>0</v>
          </cell>
          <cell r="H520">
            <v>3022921.99</v>
          </cell>
          <cell r="K520">
            <v>3070677.87</v>
          </cell>
        </row>
        <row r="521">
          <cell r="C521" t="str">
            <v>UGCR110</v>
          </cell>
          <cell r="F521">
            <v>481117.48</v>
          </cell>
          <cell r="G521">
            <v>0</v>
          </cell>
          <cell r="H521">
            <v>481117.48</v>
          </cell>
          <cell r="K521">
            <v>479749.1</v>
          </cell>
        </row>
        <row r="522">
          <cell r="C522" t="str">
            <v>UGCR110</v>
          </cell>
          <cell r="F522">
            <v>459762.71</v>
          </cell>
          <cell r="G522">
            <v>0</v>
          </cell>
          <cell r="H522">
            <v>459762.71</v>
          </cell>
          <cell r="K522">
            <v>453573.78</v>
          </cell>
        </row>
        <row r="523">
          <cell r="C523" t="str">
            <v>UGCR110</v>
          </cell>
          <cell r="F523">
            <v>-525.20000000000005</v>
          </cell>
          <cell r="G523">
            <v>0</v>
          </cell>
          <cell r="H523">
            <v>-525.20000000000005</v>
          </cell>
          <cell r="K523">
            <v>4823.25</v>
          </cell>
        </row>
        <row r="524">
          <cell r="C524" t="str">
            <v>UGCR110</v>
          </cell>
          <cell r="F524">
            <v>739076.6</v>
          </cell>
          <cell r="G524">
            <v>0</v>
          </cell>
          <cell r="H524">
            <v>739076.6</v>
          </cell>
          <cell r="K524">
            <v>690509.45</v>
          </cell>
        </row>
        <row r="525">
          <cell r="C525" t="str">
            <v>UGCR120</v>
          </cell>
          <cell r="F525">
            <v>4483119.9000000004</v>
          </cell>
          <cell r="G525">
            <v>0</v>
          </cell>
          <cell r="H525">
            <v>4483119.9000000004</v>
          </cell>
          <cell r="K525">
            <v>4316012.41</v>
          </cell>
        </row>
        <row r="526">
          <cell r="C526" t="str">
            <v>UGCR120</v>
          </cell>
          <cell r="F526">
            <v>647937.46</v>
          </cell>
          <cell r="G526">
            <v>0</v>
          </cell>
          <cell r="H526">
            <v>647937.46</v>
          </cell>
          <cell r="K526">
            <v>567643.07999999996</v>
          </cell>
        </row>
        <row r="527">
          <cell r="C527" t="str">
            <v>UGCR120</v>
          </cell>
          <cell r="F527">
            <v>-45130.5</v>
          </cell>
          <cell r="G527">
            <v>0</v>
          </cell>
          <cell r="H527">
            <v>-45130.5</v>
          </cell>
          <cell r="K527">
            <v>48395.29</v>
          </cell>
        </row>
        <row r="528">
          <cell r="C528" t="str">
            <v>UGCR120</v>
          </cell>
          <cell r="F528">
            <v>-448.98</v>
          </cell>
          <cell r="G528">
            <v>0</v>
          </cell>
          <cell r="H528">
            <v>-448.98</v>
          </cell>
          <cell r="K528">
            <v>3751.14</v>
          </cell>
        </row>
        <row r="529">
          <cell r="C529" t="str">
            <v>UGCR120</v>
          </cell>
          <cell r="F529">
            <v>8993.14</v>
          </cell>
          <cell r="G529">
            <v>0</v>
          </cell>
          <cell r="H529">
            <v>8993.14</v>
          </cell>
          <cell r="K529">
            <v>3660.95</v>
          </cell>
        </row>
        <row r="530">
          <cell r="C530" t="str">
            <v>UGCR120</v>
          </cell>
          <cell r="F530">
            <v>653616.05000000005</v>
          </cell>
          <cell r="G530">
            <v>0</v>
          </cell>
          <cell r="H530">
            <v>653616.05000000005</v>
          </cell>
          <cell r="K530">
            <v>563252.05000000005</v>
          </cell>
        </row>
        <row r="531">
          <cell r="C531" t="str">
            <v>UGCR120</v>
          </cell>
          <cell r="F531">
            <v>88499.11</v>
          </cell>
          <cell r="G531">
            <v>0</v>
          </cell>
          <cell r="H531">
            <v>88499.11</v>
          </cell>
          <cell r="K531">
            <v>75254.33</v>
          </cell>
        </row>
        <row r="532">
          <cell r="C532" t="str">
            <v>UGCR120</v>
          </cell>
          <cell r="F532">
            <v>246582.5</v>
          </cell>
          <cell r="G532">
            <v>0</v>
          </cell>
          <cell r="H532">
            <v>246582.5</v>
          </cell>
          <cell r="K532">
            <v>238033.3</v>
          </cell>
        </row>
        <row r="533">
          <cell r="C533" t="str">
            <v>UGCR120</v>
          </cell>
          <cell r="F533">
            <v>601450.73</v>
          </cell>
          <cell r="G533">
            <v>0</v>
          </cell>
          <cell r="H533">
            <v>601450.73</v>
          </cell>
          <cell r="K533">
            <v>661171.07999999996</v>
          </cell>
        </row>
        <row r="534">
          <cell r="C534" t="str">
            <v>UGCR120</v>
          </cell>
          <cell r="F534">
            <v>72320.05</v>
          </cell>
          <cell r="G534">
            <v>0</v>
          </cell>
          <cell r="H534">
            <v>72320.05</v>
          </cell>
          <cell r="K534">
            <v>63870.879999999997</v>
          </cell>
        </row>
        <row r="535">
          <cell r="C535" t="str">
            <v>UGCR120</v>
          </cell>
          <cell r="F535">
            <v>201325.35</v>
          </cell>
          <cell r="G535">
            <v>0</v>
          </cell>
          <cell r="H535">
            <v>201325.35</v>
          </cell>
          <cell r="K535">
            <v>194748.42</v>
          </cell>
        </row>
        <row r="536">
          <cell r="C536" t="str">
            <v>UGCR120</v>
          </cell>
          <cell r="F536">
            <v>20602.599999999999</v>
          </cell>
          <cell r="G536">
            <v>0</v>
          </cell>
          <cell r="H536">
            <v>20602.599999999999</v>
          </cell>
          <cell r="K536">
            <v>19474.32</v>
          </cell>
        </row>
        <row r="537">
          <cell r="C537" t="str">
            <v>UGCR130</v>
          </cell>
          <cell r="F537">
            <v>414123.73</v>
          </cell>
          <cell r="G537">
            <v>0</v>
          </cell>
          <cell r="H537">
            <v>414123.73</v>
          </cell>
          <cell r="K537">
            <v>411405.07</v>
          </cell>
        </row>
        <row r="538">
          <cell r="C538" t="str">
            <v>UGCR130</v>
          </cell>
          <cell r="F538">
            <v>19448.78</v>
          </cell>
          <cell r="G538">
            <v>0</v>
          </cell>
          <cell r="H538">
            <v>19448.78</v>
          </cell>
          <cell r="K538">
            <v>28960.75</v>
          </cell>
        </row>
        <row r="539">
          <cell r="C539" t="str">
            <v>UGCR140</v>
          </cell>
          <cell r="F539">
            <v>32272950.02</v>
          </cell>
          <cell r="G539">
            <v>0</v>
          </cell>
          <cell r="H539">
            <v>32272950.02</v>
          </cell>
          <cell r="K539">
            <v>30786773.760000002</v>
          </cell>
        </row>
        <row r="540">
          <cell r="C540" t="str">
            <v>UGCR140</v>
          </cell>
          <cell r="F540">
            <v>4078477.33</v>
          </cell>
          <cell r="G540">
            <v>0</v>
          </cell>
          <cell r="H540">
            <v>4078477.33</v>
          </cell>
          <cell r="K540">
            <v>3854234.96</v>
          </cell>
        </row>
        <row r="541">
          <cell r="C541" t="str">
            <v>UGCR140</v>
          </cell>
          <cell r="F541">
            <v>1326.35</v>
          </cell>
          <cell r="G541">
            <v>0</v>
          </cell>
          <cell r="H541">
            <v>1326.35</v>
          </cell>
          <cell r="K541">
            <v>2921.93</v>
          </cell>
        </row>
        <row r="542">
          <cell r="C542" t="str">
            <v>UGCR140</v>
          </cell>
          <cell r="F542">
            <v>80541.89</v>
          </cell>
          <cell r="G542">
            <v>0</v>
          </cell>
          <cell r="H542">
            <v>80541.89</v>
          </cell>
          <cell r="K542">
            <v>75864.740000000005</v>
          </cell>
        </row>
        <row r="543">
          <cell r="C543" t="str">
            <v>UGCR140</v>
          </cell>
          <cell r="F543">
            <v>573291.91</v>
          </cell>
          <cell r="G543">
            <v>0</v>
          </cell>
          <cell r="H543">
            <v>573291.91</v>
          </cell>
          <cell r="K543">
            <v>286141.12</v>
          </cell>
        </row>
        <row r="544">
          <cell r="C544" t="str">
            <v>UGCR140</v>
          </cell>
          <cell r="F544">
            <v>195769.49</v>
          </cell>
          <cell r="G544">
            <v>0</v>
          </cell>
          <cell r="H544">
            <v>195769.49</v>
          </cell>
          <cell r="K544">
            <v>125004.03</v>
          </cell>
        </row>
        <row r="545">
          <cell r="C545" t="str">
            <v>UGCR140</v>
          </cell>
          <cell r="F545">
            <v>-401502.73</v>
          </cell>
          <cell r="G545">
            <v>0</v>
          </cell>
          <cell r="H545">
            <v>-401502.73</v>
          </cell>
          <cell r="K545">
            <v>235588.78</v>
          </cell>
        </row>
        <row r="546">
          <cell r="C546" t="str">
            <v>UGCR140</v>
          </cell>
          <cell r="F546">
            <v>-22394.92</v>
          </cell>
          <cell r="G546">
            <v>0</v>
          </cell>
          <cell r="H546">
            <v>-22394.92</v>
          </cell>
          <cell r="K546">
            <v>18662.16</v>
          </cell>
        </row>
        <row r="547">
          <cell r="C547" t="str">
            <v>UGCR140</v>
          </cell>
          <cell r="F547">
            <v>273683.7</v>
          </cell>
          <cell r="G547">
            <v>0</v>
          </cell>
          <cell r="H547">
            <v>273683.7</v>
          </cell>
          <cell r="K547">
            <v>243004.41</v>
          </cell>
        </row>
        <row r="548">
          <cell r="C548" t="str">
            <v>UGCR140</v>
          </cell>
          <cell r="F548">
            <v>257108.08</v>
          </cell>
          <cell r="G548">
            <v>0</v>
          </cell>
          <cell r="H548">
            <v>257108.08</v>
          </cell>
          <cell r="K548">
            <v>253668.74</v>
          </cell>
        </row>
        <row r="549">
          <cell r="C549" t="str">
            <v>UGCR140</v>
          </cell>
          <cell r="F549">
            <v>-3647.98</v>
          </cell>
          <cell r="G549">
            <v>0</v>
          </cell>
          <cell r="H549">
            <v>-3647.98</v>
          </cell>
          <cell r="K549">
            <v>-2678.96</v>
          </cell>
        </row>
        <row r="550">
          <cell r="C550" t="str">
            <v>UGCR140</v>
          </cell>
          <cell r="F550">
            <v>1108082.22</v>
          </cell>
          <cell r="G550">
            <v>0</v>
          </cell>
          <cell r="H550">
            <v>1108082.22</v>
          </cell>
          <cell r="K550">
            <v>911253.22</v>
          </cell>
        </row>
        <row r="551">
          <cell r="C551" t="str">
            <v>UGCR140</v>
          </cell>
          <cell r="F551">
            <v>469993.73</v>
          </cell>
          <cell r="G551">
            <v>0</v>
          </cell>
          <cell r="H551">
            <v>469993.73</v>
          </cell>
          <cell r="K551">
            <v>470898.8</v>
          </cell>
        </row>
        <row r="552">
          <cell r="C552" t="str">
            <v>UGCR140</v>
          </cell>
          <cell r="F552">
            <v>9567.52</v>
          </cell>
          <cell r="G552">
            <v>0</v>
          </cell>
          <cell r="H552">
            <v>9567.52</v>
          </cell>
          <cell r="K552">
            <v>0</v>
          </cell>
        </row>
        <row r="553">
          <cell r="C553" t="str">
            <v>UGCR140</v>
          </cell>
          <cell r="F553">
            <v>6497643.4800000004</v>
          </cell>
          <cell r="G553">
            <v>0</v>
          </cell>
          <cell r="H553">
            <v>6497643.4800000004</v>
          </cell>
          <cell r="K553">
            <v>6545782.71</v>
          </cell>
        </row>
        <row r="554">
          <cell r="C554" t="str">
            <v>UGCR140</v>
          </cell>
          <cell r="F554">
            <v>718868.71</v>
          </cell>
          <cell r="G554">
            <v>0</v>
          </cell>
          <cell r="H554">
            <v>718868.71</v>
          </cell>
          <cell r="K554">
            <v>704485.02</v>
          </cell>
        </row>
        <row r="555">
          <cell r="C555" t="str">
            <v>UGCR140</v>
          </cell>
          <cell r="F555">
            <v>510.62</v>
          </cell>
          <cell r="G555">
            <v>0</v>
          </cell>
          <cell r="H555">
            <v>510.62</v>
          </cell>
          <cell r="K555">
            <v>4778.78</v>
          </cell>
        </row>
        <row r="556">
          <cell r="C556" t="str">
            <v>UGCR140</v>
          </cell>
          <cell r="F556">
            <v>4796.63</v>
          </cell>
          <cell r="G556">
            <v>0</v>
          </cell>
          <cell r="H556">
            <v>4796.63</v>
          </cell>
          <cell r="K556">
            <v>5662.62</v>
          </cell>
        </row>
        <row r="557">
          <cell r="C557" t="str">
            <v>UGCR140</v>
          </cell>
          <cell r="F557">
            <v>110546.76</v>
          </cell>
          <cell r="G557">
            <v>0</v>
          </cell>
          <cell r="H557">
            <v>110546.76</v>
          </cell>
          <cell r="K557">
            <v>5866.49</v>
          </cell>
        </row>
        <row r="558">
          <cell r="C558" t="str">
            <v>UGCR140</v>
          </cell>
          <cell r="F558">
            <v>352.09</v>
          </cell>
          <cell r="G558">
            <v>0</v>
          </cell>
          <cell r="H558">
            <v>352.09</v>
          </cell>
          <cell r="K558">
            <v>0</v>
          </cell>
        </row>
        <row r="559">
          <cell r="C559" t="str">
            <v>UGCR140</v>
          </cell>
          <cell r="F559">
            <v>49045.35</v>
          </cell>
          <cell r="G559">
            <v>0</v>
          </cell>
          <cell r="H559">
            <v>49045.35</v>
          </cell>
          <cell r="K559">
            <v>61702.66</v>
          </cell>
        </row>
        <row r="560">
          <cell r="C560" t="str">
            <v>UGCR140</v>
          </cell>
          <cell r="F560">
            <v>579874.97</v>
          </cell>
          <cell r="G560">
            <v>0</v>
          </cell>
          <cell r="H560">
            <v>579874.97</v>
          </cell>
          <cell r="K560">
            <v>642777.79</v>
          </cell>
        </row>
        <row r="561">
          <cell r="C561" t="str">
            <v>UGCR140</v>
          </cell>
          <cell r="F561">
            <v>205701.62</v>
          </cell>
          <cell r="G561">
            <v>0</v>
          </cell>
          <cell r="H561">
            <v>205701.62</v>
          </cell>
          <cell r="K561">
            <v>141724.59</v>
          </cell>
        </row>
        <row r="562">
          <cell r="C562" t="str">
            <v>UGCR140</v>
          </cell>
          <cell r="F562">
            <v>269552.90999999997</v>
          </cell>
          <cell r="G562">
            <v>0</v>
          </cell>
          <cell r="H562">
            <v>269552.90999999997</v>
          </cell>
          <cell r="K562">
            <v>282333.05</v>
          </cell>
        </row>
        <row r="563">
          <cell r="C563" t="str">
            <v>UGCR140</v>
          </cell>
          <cell r="F563">
            <v>3569.97</v>
          </cell>
          <cell r="G563">
            <v>0</v>
          </cell>
          <cell r="H563">
            <v>3569.97</v>
          </cell>
          <cell r="K563">
            <v>45644.68</v>
          </cell>
        </row>
        <row r="564">
          <cell r="C564" t="str">
            <v>UGCR140</v>
          </cell>
          <cell r="F564">
            <v>109390.17</v>
          </cell>
          <cell r="G564">
            <v>0</v>
          </cell>
          <cell r="H564">
            <v>109390.17</v>
          </cell>
          <cell r="K564">
            <v>59136.56</v>
          </cell>
        </row>
        <row r="565">
          <cell r="C565" t="str">
            <v>UGCR140</v>
          </cell>
          <cell r="F565">
            <v>-1802147.39</v>
          </cell>
          <cell r="G565">
            <v>0</v>
          </cell>
          <cell r="H565">
            <v>-1802147.39</v>
          </cell>
          <cell r="K565">
            <v>-1921064.94</v>
          </cell>
        </row>
        <row r="566">
          <cell r="C566" t="str">
            <v>UGCR140</v>
          </cell>
          <cell r="F566">
            <v>3625532.89</v>
          </cell>
          <cell r="G566">
            <v>0</v>
          </cell>
          <cell r="H566">
            <v>3625532.89</v>
          </cell>
          <cell r="K566">
            <v>3433800.85</v>
          </cell>
        </row>
        <row r="567">
          <cell r="C567" t="str">
            <v>UGCR140</v>
          </cell>
          <cell r="F567">
            <v>482456.26</v>
          </cell>
          <cell r="G567">
            <v>0</v>
          </cell>
          <cell r="H567">
            <v>482456.26</v>
          </cell>
          <cell r="K567">
            <v>330967.06</v>
          </cell>
        </row>
        <row r="568">
          <cell r="C568" t="str">
            <v>UGCR140</v>
          </cell>
          <cell r="F568">
            <v>8291.7999999999993</v>
          </cell>
          <cell r="G568">
            <v>0</v>
          </cell>
          <cell r="H568">
            <v>8291.7999999999993</v>
          </cell>
          <cell r="K568">
            <v>0</v>
          </cell>
        </row>
        <row r="569">
          <cell r="C569" t="str">
            <v>UGCR140</v>
          </cell>
          <cell r="F569">
            <v>7873.62</v>
          </cell>
          <cell r="G569">
            <v>0</v>
          </cell>
          <cell r="H569">
            <v>7873.62</v>
          </cell>
          <cell r="K569">
            <v>5079.37</v>
          </cell>
        </row>
        <row r="570">
          <cell r="C570" t="str">
            <v>UGCR140</v>
          </cell>
          <cell r="F570">
            <v>24930.75</v>
          </cell>
          <cell r="G570">
            <v>0</v>
          </cell>
          <cell r="H570">
            <v>24930.75</v>
          </cell>
          <cell r="K570">
            <v>0</v>
          </cell>
        </row>
        <row r="571">
          <cell r="C571" t="str">
            <v>UGCR140</v>
          </cell>
          <cell r="F571">
            <v>-55985.36</v>
          </cell>
          <cell r="G571">
            <v>0</v>
          </cell>
          <cell r="H571">
            <v>-55985.36</v>
          </cell>
          <cell r="K571">
            <v>55279.73</v>
          </cell>
        </row>
        <row r="572">
          <cell r="C572" t="str">
            <v>UGCR140</v>
          </cell>
          <cell r="F572">
            <v>16029.47</v>
          </cell>
          <cell r="G572">
            <v>0</v>
          </cell>
          <cell r="H572">
            <v>16029.47</v>
          </cell>
          <cell r="K572">
            <v>7186.03</v>
          </cell>
        </row>
        <row r="573">
          <cell r="C573" t="str">
            <v>UGCR140</v>
          </cell>
          <cell r="F573">
            <v>63473.71</v>
          </cell>
          <cell r="G573">
            <v>0</v>
          </cell>
          <cell r="H573">
            <v>63473.71</v>
          </cell>
          <cell r="K573">
            <v>36409.22</v>
          </cell>
        </row>
        <row r="574">
          <cell r="C574" t="str">
            <v>UGCR140</v>
          </cell>
          <cell r="F574">
            <v>-26.31</v>
          </cell>
          <cell r="G574">
            <v>0</v>
          </cell>
          <cell r="H574">
            <v>-26.31</v>
          </cell>
          <cell r="K574">
            <v>-209.96</v>
          </cell>
        </row>
        <row r="575">
          <cell r="C575" t="str">
            <v>UGCR140</v>
          </cell>
          <cell r="F575">
            <v>1839.92</v>
          </cell>
          <cell r="G575">
            <v>0</v>
          </cell>
          <cell r="H575">
            <v>1839.92</v>
          </cell>
          <cell r="K575">
            <v>-9279.25</v>
          </cell>
        </row>
        <row r="576">
          <cell r="C576" t="str">
            <v>UGCR140</v>
          </cell>
          <cell r="F576">
            <v>60990.12</v>
          </cell>
          <cell r="G576">
            <v>0</v>
          </cell>
          <cell r="H576">
            <v>60990.12</v>
          </cell>
          <cell r="K576">
            <v>48770.22</v>
          </cell>
        </row>
        <row r="577">
          <cell r="C577" t="str">
            <v>UGCR140</v>
          </cell>
          <cell r="F577">
            <v>0</v>
          </cell>
          <cell r="G577">
            <v>0</v>
          </cell>
          <cell r="H577">
            <v>0</v>
          </cell>
          <cell r="K577">
            <v>695.25</v>
          </cell>
        </row>
        <row r="578">
          <cell r="C578" t="str">
            <v>UGCR140</v>
          </cell>
          <cell r="F578">
            <v>59.72</v>
          </cell>
          <cell r="G578">
            <v>0</v>
          </cell>
          <cell r="H578">
            <v>59.72</v>
          </cell>
          <cell r="K578">
            <v>860.75</v>
          </cell>
        </row>
        <row r="579">
          <cell r="C579" t="str">
            <v>UGCR140</v>
          </cell>
          <cell r="F579">
            <v>208663.37</v>
          </cell>
          <cell r="G579">
            <v>0</v>
          </cell>
          <cell r="H579">
            <v>208663.37</v>
          </cell>
          <cell r="K579">
            <v>240075.18</v>
          </cell>
        </row>
        <row r="580">
          <cell r="C580" t="str">
            <v>UGCR140</v>
          </cell>
          <cell r="F580">
            <v>908119.83</v>
          </cell>
          <cell r="G580">
            <v>0</v>
          </cell>
          <cell r="H580">
            <v>908119.83</v>
          </cell>
          <cell r="K580">
            <v>928609.21</v>
          </cell>
        </row>
        <row r="581">
          <cell r="C581" t="str">
            <v>UGCR140</v>
          </cell>
          <cell r="F581">
            <v>-56214.96</v>
          </cell>
          <cell r="G581">
            <v>0</v>
          </cell>
          <cell r="H581">
            <v>-56214.96</v>
          </cell>
          <cell r="K581">
            <v>-98436.31</v>
          </cell>
        </row>
        <row r="582">
          <cell r="C582" t="str">
            <v>UGCR140</v>
          </cell>
          <cell r="F582">
            <v>96505.55</v>
          </cell>
          <cell r="G582">
            <v>0</v>
          </cell>
          <cell r="H582">
            <v>96505.55</v>
          </cell>
          <cell r="K582">
            <v>97351.02</v>
          </cell>
        </row>
        <row r="583">
          <cell r="C583" t="str">
            <v>UGCR150</v>
          </cell>
          <cell r="F583">
            <v>11962469.4</v>
          </cell>
          <cell r="G583">
            <v>0</v>
          </cell>
          <cell r="H583">
            <v>11962469.4</v>
          </cell>
          <cell r="K583">
            <v>11633234.25</v>
          </cell>
        </row>
        <row r="584">
          <cell r="C584" t="str">
            <v>UGCR150</v>
          </cell>
          <cell r="F584">
            <v>577855.67000000004</v>
          </cell>
          <cell r="G584">
            <v>0</v>
          </cell>
          <cell r="H584">
            <v>577855.67000000004</v>
          </cell>
          <cell r="K584">
            <v>559422.81000000006</v>
          </cell>
        </row>
        <row r="585">
          <cell r="C585" t="str">
            <v>UGCR150</v>
          </cell>
          <cell r="F585">
            <v>2510746.73</v>
          </cell>
          <cell r="G585">
            <v>0</v>
          </cell>
          <cell r="H585">
            <v>2510746.73</v>
          </cell>
          <cell r="K585">
            <v>2535776.9500000002</v>
          </cell>
        </row>
        <row r="586">
          <cell r="C586" t="str">
            <v>UGCR150</v>
          </cell>
          <cell r="F586">
            <v>0</v>
          </cell>
          <cell r="G586">
            <v>0</v>
          </cell>
          <cell r="H586">
            <v>0</v>
          </cell>
          <cell r="K586">
            <v>0.04</v>
          </cell>
        </row>
        <row r="587">
          <cell r="C587" t="str">
            <v>UGCR150</v>
          </cell>
          <cell r="F587">
            <v>574588.01</v>
          </cell>
          <cell r="G587">
            <v>0</v>
          </cell>
          <cell r="H587">
            <v>574588.01</v>
          </cell>
          <cell r="K587">
            <v>560779.06999999995</v>
          </cell>
        </row>
        <row r="588">
          <cell r="C588" t="str">
            <v>UGCR150</v>
          </cell>
          <cell r="F588">
            <v>17289.060000000001</v>
          </cell>
          <cell r="G588">
            <v>0</v>
          </cell>
          <cell r="H588">
            <v>17289.060000000001</v>
          </cell>
          <cell r="K588">
            <v>15799.04</v>
          </cell>
        </row>
        <row r="589">
          <cell r="C589" t="str">
            <v>UGCR150</v>
          </cell>
          <cell r="F589">
            <v>-119254.3</v>
          </cell>
          <cell r="G589">
            <v>0</v>
          </cell>
          <cell r="H589">
            <v>-119254.3</v>
          </cell>
          <cell r="K589">
            <v>134487.35</v>
          </cell>
        </row>
        <row r="590">
          <cell r="C590" t="str">
            <v>UGCR150</v>
          </cell>
          <cell r="F590">
            <v>-9258.1200000000008</v>
          </cell>
          <cell r="G590">
            <v>0</v>
          </cell>
          <cell r="H590">
            <v>-9258.1200000000008</v>
          </cell>
          <cell r="K590">
            <v>8590.74</v>
          </cell>
        </row>
        <row r="591">
          <cell r="C591" t="str">
            <v>UGCR150</v>
          </cell>
          <cell r="F591">
            <v>15300.62</v>
          </cell>
          <cell r="G591">
            <v>0</v>
          </cell>
          <cell r="H591">
            <v>15300.62</v>
          </cell>
          <cell r="K591">
            <v>11219.87</v>
          </cell>
        </row>
        <row r="592">
          <cell r="C592" t="str">
            <v>UGCR150</v>
          </cell>
          <cell r="F592">
            <v>540766.59</v>
          </cell>
          <cell r="G592">
            <v>0</v>
          </cell>
          <cell r="H592">
            <v>540766.59</v>
          </cell>
          <cell r="K592">
            <v>526890.29</v>
          </cell>
        </row>
        <row r="593">
          <cell r="C593" t="str">
            <v>UGCR150</v>
          </cell>
          <cell r="F593">
            <v>522898.43</v>
          </cell>
          <cell r="G593">
            <v>0</v>
          </cell>
          <cell r="H593">
            <v>522898.43</v>
          </cell>
          <cell r="K593">
            <v>534965.82999999996</v>
          </cell>
        </row>
        <row r="594">
          <cell r="C594" t="str">
            <v>UGCR150</v>
          </cell>
          <cell r="F594">
            <v>2549.16</v>
          </cell>
          <cell r="G594">
            <v>0</v>
          </cell>
          <cell r="H594">
            <v>2549.16</v>
          </cell>
          <cell r="K594">
            <v>2365.29</v>
          </cell>
        </row>
        <row r="595">
          <cell r="C595" t="str">
            <v>UGCR150</v>
          </cell>
          <cell r="F595">
            <v>1649007.16</v>
          </cell>
          <cell r="G595">
            <v>0</v>
          </cell>
          <cell r="H595">
            <v>1649007.16</v>
          </cell>
          <cell r="K595">
            <v>1460700.05</v>
          </cell>
        </row>
        <row r="596">
          <cell r="C596" t="str">
            <v>UGCR150</v>
          </cell>
          <cell r="F596">
            <v>40109.86</v>
          </cell>
          <cell r="G596">
            <v>0</v>
          </cell>
          <cell r="H596">
            <v>40109.86</v>
          </cell>
          <cell r="K596">
            <v>37942.769999999997</v>
          </cell>
        </row>
        <row r="597">
          <cell r="C597" t="str">
            <v>UGCR150</v>
          </cell>
          <cell r="F597">
            <v>554261.12</v>
          </cell>
          <cell r="G597">
            <v>0</v>
          </cell>
          <cell r="H597">
            <v>554261.12</v>
          </cell>
          <cell r="K597">
            <v>464020.98</v>
          </cell>
        </row>
        <row r="598">
          <cell r="C598" t="str">
            <v>UGCR150</v>
          </cell>
          <cell r="F598">
            <v>0</v>
          </cell>
          <cell r="G598">
            <v>0</v>
          </cell>
          <cell r="H598">
            <v>0</v>
          </cell>
          <cell r="K598">
            <v>-0.03</v>
          </cell>
        </row>
        <row r="599">
          <cell r="C599" t="str">
            <v>UGCR150</v>
          </cell>
          <cell r="F599">
            <v>77909.19</v>
          </cell>
          <cell r="G599">
            <v>0</v>
          </cell>
          <cell r="H599">
            <v>77909.19</v>
          </cell>
          <cell r="K599">
            <v>68248.39</v>
          </cell>
        </row>
        <row r="600">
          <cell r="C600" t="str">
            <v>UGCR150</v>
          </cell>
          <cell r="F600">
            <v>6545.52</v>
          </cell>
          <cell r="G600">
            <v>0</v>
          </cell>
          <cell r="H600">
            <v>6545.52</v>
          </cell>
          <cell r="K600">
            <v>3420.1</v>
          </cell>
        </row>
        <row r="601">
          <cell r="C601" t="str">
            <v>UGCR150</v>
          </cell>
          <cell r="F601">
            <v>-19755.150000000001</v>
          </cell>
          <cell r="G601">
            <v>0</v>
          </cell>
          <cell r="H601">
            <v>-19755.150000000001</v>
          </cell>
          <cell r="K601">
            <v>28342.560000000001</v>
          </cell>
        </row>
        <row r="602">
          <cell r="C602" t="str">
            <v>UGCR150</v>
          </cell>
          <cell r="F602">
            <v>9353.26</v>
          </cell>
          <cell r="G602">
            <v>0</v>
          </cell>
          <cell r="H602">
            <v>9353.26</v>
          </cell>
          <cell r="K602">
            <v>2869.28</v>
          </cell>
        </row>
        <row r="603">
          <cell r="C603" t="str">
            <v>UGCR150</v>
          </cell>
          <cell r="F603">
            <v>12499.28</v>
          </cell>
          <cell r="G603">
            <v>0</v>
          </cell>
          <cell r="H603">
            <v>12499.28</v>
          </cell>
          <cell r="K603">
            <v>2038.51</v>
          </cell>
        </row>
        <row r="604">
          <cell r="C604" t="str">
            <v>UGCR150</v>
          </cell>
          <cell r="F604">
            <v>66280.89</v>
          </cell>
          <cell r="G604">
            <v>0</v>
          </cell>
          <cell r="H604">
            <v>66280.89</v>
          </cell>
          <cell r="K604">
            <v>60461.83</v>
          </cell>
        </row>
        <row r="605">
          <cell r="C605" t="str">
            <v>UGCR150</v>
          </cell>
          <cell r="F605">
            <v>54462.98</v>
          </cell>
          <cell r="G605">
            <v>0</v>
          </cell>
          <cell r="H605">
            <v>54462.98</v>
          </cell>
          <cell r="K605">
            <v>51320.17</v>
          </cell>
        </row>
        <row r="606">
          <cell r="C606" t="str">
            <v>UGCR150</v>
          </cell>
          <cell r="F606">
            <v>2050.9</v>
          </cell>
          <cell r="G606">
            <v>0</v>
          </cell>
          <cell r="H606">
            <v>2050.9</v>
          </cell>
          <cell r="K606">
            <v>1754.33</v>
          </cell>
        </row>
        <row r="607">
          <cell r="C607" t="str">
            <v>UGCR150</v>
          </cell>
          <cell r="F607">
            <v>87643.14</v>
          </cell>
          <cell r="G607">
            <v>0</v>
          </cell>
          <cell r="H607">
            <v>87643.14</v>
          </cell>
          <cell r="K607">
            <v>85598.66</v>
          </cell>
        </row>
        <row r="608">
          <cell r="C608" t="str">
            <v>UGCR150</v>
          </cell>
          <cell r="F608">
            <v>1322878.4099999999</v>
          </cell>
          <cell r="G608">
            <v>0</v>
          </cell>
          <cell r="H608">
            <v>1322878.4099999999</v>
          </cell>
          <cell r="K608">
            <v>1287573.6000000001</v>
          </cell>
        </row>
        <row r="609">
          <cell r="C609" t="str">
            <v>UGCR150</v>
          </cell>
          <cell r="F609">
            <v>150540.45000000001</v>
          </cell>
          <cell r="G609">
            <v>0</v>
          </cell>
          <cell r="H609">
            <v>150540.45000000001</v>
          </cell>
          <cell r="K609">
            <v>150520.71</v>
          </cell>
        </row>
        <row r="610">
          <cell r="C610" t="str">
            <v>UGCR150</v>
          </cell>
          <cell r="F610">
            <v>27168.11</v>
          </cell>
          <cell r="G610">
            <v>0</v>
          </cell>
          <cell r="H610">
            <v>27168.11</v>
          </cell>
          <cell r="K610">
            <v>27699.18</v>
          </cell>
        </row>
        <row r="611">
          <cell r="C611" t="str">
            <v>UGCR150</v>
          </cell>
          <cell r="F611">
            <v>10661.69</v>
          </cell>
          <cell r="G611">
            <v>0</v>
          </cell>
          <cell r="H611">
            <v>10661.69</v>
          </cell>
          <cell r="K611">
            <v>9493.6200000000008</v>
          </cell>
        </row>
        <row r="612">
          <cell r="C612" t="str">
            <v>UGCR150</v>
          </cell>
          <cell r="F612">
            <v>130897.14</v>
          </cell>
          <cell r="G612">
            <v>0</v>
          </cell>
          <cell r="H612">
            <v>130897.14</v>
          </cell>
          <cell r="K612">
            <v>119759.17</v>
          </cell>
        </row>
        <row r="613">
          <cell r="C613" t="str">
            <v>UGCR150</v>
          </cell>
          <cell r="F613">
            <v>8326.74</v>
          </cell>
          <cell r="G613">
            <v>0</v>
          </cell>
          <cell r="H613">
            <v>8326.74</v>
          </cell>
          <cell r="K613">
            <v>9356.86</v>
          </cell>
        </row>
        <row r="614">
          <cell r="C614" t="str">
            <v>UGCR150</v>
          </cell>
          <cell r="F614">
            <v>546.05999999999995</v>
          </cell>
          <cell r="G614">
            <v>0</v>
          </cell>
          <cell r="H614">
            <v>546.05999999999995</v>
          </cell>
          <cell r="K614">
            <v>0</v>
          </cell>
        </row>
        <row r="615">
          <cell r="C615" t="str">
            <v>UGCR150</v>
          </cell>
          <cell r="F615">
            <v>60159.18</v>
          </cell>
          <cell r="G615">
            <v>0</v>
          </cell>
          <cell r="H615">
            <v>60159.18</v>
          </cell>
          <cell r="K615">
            <v>69925.52</v>
          </cell>
        </row>
        <row r="616">
          <cell r="C616" t="str">
            <v>UGCR160</v>
          </cell>
          <cell r="F616">
            <v>154261.51</v>
          </cell>
          <cell r="G616">
            <v>0</v>
          </cell>
          <cell r="H616">
            <v>154261.51</v>
          </cell>
          <cell r="K616">
            <v>130508.02</v>
          </cell>
        </row>
        <row r="617">
          <cell r="C617" t="str">
            <v>UGCR160</v>
          </cell>
          <cell r="F617">
            <v>8168491.4199999999</v>
          </cell>
          <cell r="G617">
            <v>0</v>
          </cell>
          <cell r="H617">
            <v>8168491.4199999999</v>
          </cell>
          <cell r="K617">
            <v>11088865.23</v>
          </cell>
        </row>
        <row r="618">
          <cell r="C618" t="str">
            <v>UGCR160</v>
          </cell>
          <cell r="F618">
            <v>43155.32</v>
          </cell>
          <cell r="G618">
            <v>0</v>
          </cell>
          <cell r="H618">
            <v>43155.32</v>
          </cell>
          <cell r="K618">
            <v>35640.06</v>
          </cell>
        </row>
        <row r="619">
          <cell r="C619" t="str">
            <v>UGCR160</v>
          </cell>
          <cell r="F619">
            <v>28932.49</v>
          </cell>
          <cell r="G619">
            <v>0</v>
          </cell>
          <cell r="H619">
            <v>28932.49</v>
          </cell>
          <cell r="K619">
            <v>44182.81</v>
          </cell>
        </row>
        <row r="620">
          <cell r="C620" t="str">
            <v>UGCR160</v>
          </cell>
          <cell r="F620">
            <v>1963758.09</v>
          </cell>
          <cell r="G620">
            <v>0</v>
          </cell>
          <cell r="H620">
            <v>1963758.09</v>
          </cell>
          <cell r="K620">
            <v>1627700.3</v>
          </cell>
        </row>
        <row r="621">
          <cell r="C621" t="str">
            <v>UGCR160</v>
          </cell>
          <cell r="F621">
            <v>594</v>
          </cell>
          <cell r="G621">
            <v>0</v>
          </cell>
          <cell r="H621">
            <v>594</v>
          </cell>
          <cell r="K621">
            <v>2708</v>
          </cell>
        </row>
        <row r="622">
          <cell r="C622" t="str">
            <v>UGCR160</v>
          </cell>
          <cell r="F622">
            <v>493010</v>
          </cell>
          <cell r="G622">
            <v>0</v>
          </cell>
          <cell r="H622">
            <v>493010</v>
          </cell>
          <cell r="K622">
            <v>711495</v>
          </cell>
        </row>
        <row r="623">
          <cell r="C623" t="str">
            <v>UGCR160</v>
          </cell>
          <cell r="F623">
            <v>0</v>
          </cell>
          <cell r="G623">
            <v>0</v>
          </cell>
          <cell r="H623">
            <v>0</v>
          </cell>
          <cell r="K623">
            <v>466.53</v>
          </cell>
        </row>
        <row r="624">
          <cell r="C624" t="str">
            <v>UGCR160</v>
          </cell>
          <cell r="F624">
            <v>15367.11</v>
          </cell>
          <cell r="G624">
            <v>0</v>
          </cell>
          <cell r="H624">
            <v>15367.11</v>
          </cell>
          <cell r="K624">
            <v>548.74</v>
          </cell>
        </row>
        <row r="625">
          <cell r="C625" t="str">
            <v>UGCR170</v>
          </cell>
          <cell r="F625">
            <v>27876.39</v>
          </cell>
          <cell r="G625">
            <v>0</v>
          </cell>
          <cell r="H625">
            <v>27876.39</v>
          </cell>
          <cell r="K625">
            <v>24213.14</v>
          </cell>
        </row>
        <row r="626">
          <cell r="C626" t="str">
            <v>UGCR170</v>
          </cell>
          <cell r="F626">
            <v>3147749.98</v>
          </cell>
          <cell r="G626">
            <v>0</v>
          </cell>
          <cell r="H626">
            <v>3147749.98</v>
          </cell>
          <cell r="K626">
            <v>2675065.21</v>
          </cell>
        </row>
        <row r="627">
          <cell r="C627" t="str">
            <v>UGCR170</v>
          </cell>
          <cell r="F627">
            <v>2480595.11</v>
          </cell>
          <cell r="G627">
            <v>0</v>
          </cell>
          <cell r="H627">
            <v>2480595.11</v>
          </cell>
          <cell r="K627">
            <v>2255493.9500000002</v>
          </cell>
        </row>
        <row r="628">
          <cell r="C628" t="str">
            <v>UGCR180</v>
          </cell>
          <cell r="F628">
            <v>25040.14</v>
          </cell>
          <cell r="G628">
            <v>0</v>
          </cell>
          <cell r="H628">
            <v>25040.14</v>
          </cell>
          <cell r="K628">
            <v>47533.26</v>
          </cell>
        </row>
        <row r="629">
          <cell r="C629" t="str">
            <v>UGCR180</v>
          </cell>
          <cell r="F629">
            <v>0</v>
          </cell>
          <cell r="G629">
            <v>0</v>
          </cell>
          <cell r="H629">
            <v>0</v>
          </cell>
          <cell r="K629">
            <v>18000</v>
          </cell>
        </row>
        <row r="630">
          <cell r="C630" t="str">
            <v>UGCR180</v>
          </cell>
          <cell r="F630">
            <v>1603</v>
          </cell>
          <cell r="G630">
            <v>0</v>
          </cell>
          <cell r="H630">
            <v>1603</v>
          </cell>
          <cell r="K630">
            <v>22570.01</v>
          </cell>
        </row>
        <row r="631">
          <cell r="C631" t="str">
            <v>UGCR180</v>
          </cell>
          <cell r="F631">
            <v>1513370</v>
          </cell>
          <cell r="G631">
            <v>0</v>
          </cell>
          <cell r="H631">
            <v>1513370</v>
          </cell>
          <cell r="K631">
            <v>1474670</v>
          </cell>
        </row>
        <row r="632">
          <cell r="C632" t="str">
            <v>UGCR180</v>
          </cell>
          <cell r="F632">
            <v>226359.11</v>
          </cell>
          <cell r="G632">
            <v>0</v>
          </cell>
          <cell r="H632">
            <v>226359.11</v>
          </cell>
          <cell r="K632">
            <v>224726.18</v>
          </cell>
        </row>
        <row r="633">
          <cell r="C633" t="str">
            <v>UGCR180</v>
          </cell>
          <cell r="F633">
            <v>0</v>
          </cell>
          <cell r="G633">
            <v>0</v>
          </cell>
          <cell r="H633">
            <v>0</v>
          </cell>
          <cell r="K633">
            <v>24812</v>
          </cell>
        </row>
        <row r="634">
          <cell r="C634" t="str">
            <v>UGCR180</v>
          </cell>
          <cell r="F634">
            <v>451849.07</v>
          </cell>
          <cell r="G634">
            <v>0</v>
          </cell>
          <cell r="H634">
            <v>451849.07</v>
          </cell>
          <cell r="K634">
            <v>618010.05000000005</v>
          </cell>
        </row>
        <row r="635">
          <cell r="C635" t="str">
            <v>UGCR190</v>
          </cell>
          <cell r="F635">
            <v>191006.96</v>
          </cell>
          <cell r="G635">
            <v>0</v>
          </cell>
          <cell r="H635">
            <v>191006.96</v>
          </cell>
          <cell r="K635">
            <v>24415.37</v>
          </cell>
        </row>
        <row r="636">
          <cell r="C636" t="str">
            <v>UGCR230</v>
          </cell>
          <cell r="F636">
            <v>0</v>
          </cell>
          <cell r="G636">
            <v>0</v>
          </cell>
          <cell r="H636">
            <v>0</v>
          </cell>
          <cell r="K636">
            <v>1000</v>
          </cell>
        </row>
        <row r="637">
          <cell r="C637" t="str">
            <v>UGCR230</v>
          </cell>
          <cell r="F637">
            <v>907.38</v>
          </cell>
          <cell r="G637">
            <v>0</v>
          </cell>
          <cell r="H637">
            <v>907.38</v>
          </cell>
          <cell r="K637">
            <v>4.2</v>
          </cell>
        </row>
        <row r="638">
          <cell r="C638" t="str">
            <v>UGCR230</v>
          </cell>
          <cell r="F638">
            <v>31586.080000000002</v>
          </cell>
          <cell r="G638">
            <v>0</v>
          </cell>
          <cell r="H638">
            <v>31586.080000000002</v>
          </cell>
          <cell r="K638">
            <v>179630.81</v>
          </cell>
        </row>
        <row r="639">
          <cell r="C639" t="str">
            <v>UGCR230</v>
          </cell>
          <cell r="F639">
            <v>2024.65</v>
          </cell>
          <cell r="G639">
            <v>0</v>
          </cell>
          <cell r="H639">
            <v>2024.65</v>
          </cell>
          <cell r="K639">
            <v>155.15</v>
          </cell>
        </row>
        <row r="640">
          <cell r="C640" t="str">
            <v>UGCR240</v>
          </cell>
          <cell r="F640">
            <v>0</v>
          </cell>
          <cell r="G640">
            <v>0</v>
          </cell>
          <cell r="H640">
            <v>0</v>
          </cell>
          <cell r="K640">
            <v>33394.51</v>
          </cell>
        </row>
        <row r="641">
          <cell r="C641" t="str">
            <v>UGCR240</v>
          </cell>
          <cell r="F641">
            <v>0</v>
          </cell>
          <cell r="G641">
            <v>0</v>
          </cell>
          <cell r="H641">
            <v>0</v>
          </cell>
          <cell r="K641">
            <v>1771755.49</v>
          </cell>
        </row>
        <row r="642">
          <cell r="C642" t="str">
            <v>UGCR240</v>
          </cell>
          <cell r="F642">
            <v>0</v>
          </cell>
          <cell r="G642">
            <v>0</v>
          </cell>
          <cell r="H642">
            <v>0</v>
          </cell>
          <cell r="K642">
            <v>500</v>
          </cell>
        </row>
        <row r="643">
          <cell r="C643" t="str">
            <v>UGCR240</v>
          </cell>
          <cell r="F643">
            <v>0</v>
          </cell>
          <cell r="G643">
            <v>0</v>
          </cell>
          <cell r="H643">
            <v>0</v>
          </cell>
          <cell r="K643">
            <v>301</v>
          </cell>
        </row>
        <row r="644">
          <cell r="C644" t="str">
            <v>UGCR240</v>
          </cell>
          <cell r="F644">
            <v>1000</v>
          </cell>
          <cell r="G644">
            <v>0</v>
          </cell>
          <cell r="H644">
            <v>1000</v>
          </cell>
          <cell r="K644">
            <v>0</v>
          </cell>
        </row>
        <row r="645">
          <cell r="C645" t="str">
            <v>UGCR250</v>
          </cell>
          <cell r="F645">
            <v>261227.63</v>
          </cell>
          <cell r="G645">
            <v>0</v>
          </cell>
          <cell r="H645">
            <v>261227.63</v>
          </cell>
          <cell r="K645">
            <v>202296.19</v>
          </cell>
        </row>
        <row r="646">
          <cell r="C646" t="str">
            <v>UGCR260</v>
          </cell>
          <cell r="F646">
            <v>490371.04</v>
          </cell>
          <cell r="G646">
            <v>0</v>
          </cell>
          <cell r="H646">
            <v>490371.04</v>
          </cell>
          <cell r="K646">
            <v>485634.12</v>
          </cell>
        </row>
        <row r="647">
          <cell r="C647" t="str">
            <v>UGCR280</v>
          </cell>
          <cell r="F647">
            <v>2221.27</v>
          </cell>
          <cell r="G647">
            <v>0</v>
          </cell>
          <cell r="H647">
            <v>2221.27</v>
          </cell>
          <cell r="K647">
            <v>1493.84</v>
          </cell>
        </row>
        <row r="648">
          <cell r="C648" t="str">
            <v>UGCR280</v>
          </cell>
          <cell r="F648">
            <v>10890.94</v>
          </cell>
          <cell r="G648">
            <v>0</v>
          </cell>
          <cell r="H648">
            <v>10890.94</v>
          </cell>
          <cell r="K648">
            <v>30777.86</v>
          </cell>
        </row>
        <row r="649">
          <cell r="C649" t="str">
            <v>UGCR280</v>
          </cell>
          <cell r="F649">
            <v>0</v>
          </cell>
          <cell r="G649">
            <v>0</v>
          </cell>
          <cell r="H649">
            <v>0</v>
          </cell>
          <cell r="K649">
            <v>482.04</v>
          </cell>
        </row>
        <row r="650">
          <cell r="C650" t="str">
            <v>UGCR280</v>
          </cell>
          <cell r="F650">
            <v>86.07</v>
          </cell>
          <cell r="G650">
            <v>0</v>
          </cell>
          <cell r="H650">
            <v>86.07</v>
          </cell>
          <cell r="K650">
            <v>313.25</v>
          </cell>
        </row>
        <row r="651">
          <cell r="C651" t="str">
            <v>UGCR280</v>
          </cell>
          <cell r="F651">
            <v>0</v>
          </cell>
          <cell r="G651">
            <v>0</v>
          </cell>
          <cell r="H651">
            <v>0</v>
          </cell>
          <cell r="K651">
            <v>333.07</v>
          </cell>
        </row>
        <row r="652">
          <cell r="C652" t="str">
            <v>UGCR280</v>
          </cell>
          <cell r="F652">
            <v>38379.47</v>
          </cell>
          <cell r="G652">
            <v>0</v>
          </cell>
          <cell r="H652">
            <v>38379.47</v>
          </cell>
          <cell r="K652">
            <v>0</v>
          </cell>
        </row>
        <row r="653">
          <cell r="C653" t="str">
            <v>UGCR280</v>
          </cell>
          <cell r="F653">
            <v>170375.46</v>
          </cell>
          <cell r="G653">
            <v>0</v>
          </cell>
          <cell r="H653">
            <v>170375.46</v>
          </cell>
          <cell r="K653">
            <v>54689.32</v>
          </cell>
        </row>
        <row r="654">
          <cell r="C654" t="str">
            <v>UGCR280</v>
          </cell>
          <cell r="F654">
            <v>78113.08</v>
          </cell>
          <cell r="G654">
            <v>0</v>
          </cell>
          <cell r="H654">
            <v>78113.08</v>
          </cell>
          <cell r="K654">
            <v>50457.98</v>
          </cell>
        </row>
        <row r="655">
          <cell r="C655" t="str">
            <v>UGCR290</v>
          </cell>
          <cell r="F655">
            <v>145549.51</v>
          </cell>
          <cell r="G655">
            <v>0</v>
          </cell>
          <cell r="H655">
            <v>145549.51</v>
          </cell>
          <cell r="K655">
            <v>424370.74</v>
          </cell>
        </row>
        <row r="656">
          <cell r="C656" t="str">
            <v>UGCR300</v>
          </cell>
          <cell r="F656">
            <v>232.52</v>
          </cell>
          <cell r="G656">
            <v>0</v>
          </cell>
          <cell r="H656">
            <v>232.52</v>
          </cell>
          <cell r="K656">
            <v>1254.9100000000001</v>
          </cell>
        </row>
        <row r="657">
          <cell r="C657" t="str">
            <v>UGCR300</v>
          </cell>
          <cell r="F657">
            <v>352148.23</v>
          </cell>
          <cell r="G657">
            <v>0</v>
          </cell>
          <cell r="H657">
            <v>352148.23</v>
          </cell>
          <cell r="K657">
            <v>1342061</v>
          </cell>
        </row>
        <row r="658">
          <cell r="C658" t="str">
            <v>UGCR320</v>
          </cell>
          <cell r="F658">
            <v>49451.54</v>
          </cell>
          <cell r="G658">
            <v>0</v>
          </cell>
          <cell r="H658">
            <v>49451.54</v>
          </cell>
          <cell r="K658">
            <v>5801.07</v>
          </cell>
        </row>
        <row r="659">
          <cell r="C659" t="str">
            <v>UGN05010</v>
          </cell>
          <cell r="F659">
            <v>296186.59999999998</v>
          </cell>
          <cell r="G659">
            <v>0</v>
          </cell>
          <cell r="H659">
            <v>296186.59999999998</v>
          </cell>
          <cell r="K659">
            <v>250296.85</v>
          </cell>
        </row>
        <row r="660">
          <cell r="C660" t="str">
            <v>UGN05010C</v>
          </cell>
          <cell r="F660">
            <v>1454241.84</v>
          </cell>
          <cell r="G660">
            <v>0</v>
          </cell>
          <cell r="H660">
            <v>1454241.84</v>
          </cell>
          <cell r="K660">
            <v>1450151.73</v>
          </cell>
        </row>
        <row r="661">
          <cell r="C661" t="str">
            <v>UGN05010C</v>
          </cell>
          <cell r="F661">
            <v>376996.69</v>
          </cell>
          <cell r="G661">
            <v>0</v>
          </cell>
          <cell r="H661">
            <v>376996.69</v>
          </cell>
          <cell r="K661">
            <v>377864.29</v>
          </cell>
        </row>
        <row r="662">
          <cell r="C662" t="str">
            <v>UGN05010C</v>
          </cell>
          <cell r="F662">
            <v>21090.31</v>
          </cell>
          <cell r="G662">
            <v>0</v>
          </cell>
          <cell r="H662">
            <v>21090.31</v>
          </cell>
          <cell r="K662">
            <v>21137.22</v>
          </cell>
        </row>
        <row r="663">
          <cell r="C663" t="str">
            <v>UGN05010C</v>
          </cell>
          <cell r="F663">
            <v>83.43</v>
          </cell>
          <cell r="G663">
            <v>0</v>
          </cell>
          <cell r="H663">
            <v>83.43</v>
          </cell>
          <cell r="K663">
            <v>83.43</v>
          </cell>
        </row>
        <row r="664">
          <cell r="C664" t="str">
            <v>UGN05010C</v>
          </cell>
          <cell r="F664">
            <v>537441.99</v>
          </cell>
          <cell r="G664">
            <v>0</v>
          </cell>
          <cell r="H664">
            <v>537441.99</v>
          </cell>
          <cell r="K664">
            <v>530614.35</v>
          </cell>
        </row>
        <row r="665">
          <cell r="C665" t="str">
            <v>UGN05010C</v>
          </cell>
          <cell r="F665">
            <v>22.48</v>
          </cell>
          <cell r="G665">
            <v>0</v>
          </cell>
          <cell r="H665">
            <v>22.48</v>
          </cell>
          <cell r="K665">
            <v>0</v>
          </cell>
        </row>
        <row r="666">
          <cell r="C666" t="str">
            <v>UGN05010C</v>
          </cell>
          <cell r="F666">
            <v>82100.92</v>
          </cell>
          <cell r="G666">
            <v>0</v>
          </cell>
          <cell r="H666">
            <v>82100.92</v>
          </cell>
          <cell r="K666">
            <v>82598.27</v>
          </cell>
        </row>
        <row r="667">
          <cell r="C667" t="str">
            <v>UGN05010C</v>
          </cell>
          <cell r="F667">
            <v>71088.87</v>
          </cell>
          <cell r="G667">
            <v>0</v>
          </cell>
          <cell r="H667">
            <v>71088.87</v>
          </cell>
          <cell r="K667">
            <v>0</v>
          </cell>
        </row>
        <row r="668">
          <cell r="C668" t="str">
            <v>UGN05010C</v>
          </cell>
          <cell r="F668">
            <v>1617768.25</v>
          </cell>
          <cell r="G668">
            <v>0</v>
          </cell>
          <cell r="H668">
            <v>1617768.25</v>
          </cell>
          <cell r="K668">
            <v>1756777.7</v>
          </cell>
        </row>
        <row r="669">
          <cell r="C669" t="str">
            <v>UGN05010C</v>
          </cell>
          <cell r="F669">
            <v>107877.67</v>
          </cell>
          <cell r="G669">
            <v>0</v>
          </cell>
          <cell r="H669">
            <v>107877.67</v>
          </cell>
          <cell r="K669">
            <v>107782.53</v>
          </cell>
        </row>
        <row r="670">
          <cell r="C670" t="str">
            <v>UGN05010C</v>
          </cell>
          <cell r="F670">
            <v>335613</v>
          </cell>
          <cell r="G670">
            <v>0</v>
          </cell>
          <cell r="H670">
            <v>335613</v>
          </cell>
          <cell r="K670">
            <v>307813.09999999998</v>
          </cell>
        </row>
        <row r="671">
          <cell r="C671" t="str">
            <v>UGN05010C</v>
          </cell>
          <cell r="F671">
            <v>507540.86</v>
          </cell>
          <cell r="G671">
            <v>0</v>
          </cell>
          <cell r="H671">
            <v>507540.86</v>
          </cell>
          <cell r="K671">
            <v>816303.07</v>
          </cell>
        </row>
        <row r="672">
          <cell r="C672" t="str">
            <v>UGN05020C</v>
          </cell>
          <cell r="F672">
            <v>1454241.84</v>
          </cell>
          <cell r="G672">
            <v>0</v>
          </cell>
          <cell r="H672">
            <v>1454241.84</v>
          </cell>
          <cell r="K672">
            <v>1450151.73</v>
          </cell>
        </row>
        <row r="673">
          <cell r="C673" t="str">
            <v>UGN05020C</v>
          </cell>
          <cell r="F673">
            <v>376996.69</v>
          </cell>
          <cell r="G673">
            <v>0</v>
          </cell>
          <cell r="H673">
            <v>376996.69</v>
          </cell>
          <cell r="K673">
            <v>377864.29</v>
          </cell>
        </row>
        <row r="674">
          <cell r="C674" t="str">
            <v>UGN05020C</v>
          </cell>
          <cell r="F674">
            <v>21090.31</v>
          </cell>
          <cell r="G674">
            <v>0</v>
          </cell>
          <cell r="H674">
            <v>21090.31</v>
          </cell>
          <cell r="K674">
            <v>21137.22</v>
          </cell>
        </row>
        <row r="675">
          <cell r="C675" t="str">
            <v>UGN05021C</v>
          </cell>
          <cell r="F675">
            <v>1454241.84</v>
          </cell>
          <cell r="G675">
            <v>0</v>
          </cell>
          <cell r="H675">
            <v>1454241.84</v>
          </cell>
          <cell r="K675">
            <v>1450151.73</v>
          </cell>
        </row>
        <row r="676">
          <cell r="C676" t="str">
            <v>UGN05022C</v>
          </cell>
          <cell r="F676">
            <v>376996.69</v>
          </cell>
          <cell r="G676">
            <v>0</v>
          </cell>
          <cell r="H676">
            <v>376996.69</v>
          </cell>
          <cell r="K676">
            <v>377864.29</v>
          </cell>
        </row>
        <row r="677">
          <cell r="C677" t="str">
            <v>UGN05023C</v>
          </cell>
          <cell r="F677">
            <v>21090.31</v>
          </cell>
          <cell r="G677">
            <v>0</v>
          </cell>
          <cell r="H677">
            <v>21090.31</v>
          </cell>
          <cell r="K677">
            <v>21137.22</v>
          </cell>
        </row>
        <row r="678">
          <cell r="C678" t="str">
            <v>UGN05030C</v>
          </cell>
          <cell r="F678">
            <v>83.43</v>
          </cell>
          <cell r="G678">
            <v>0</v>
          </cell>
          <cell r="H678">
            <v>83.43</v>
          </cell>
          <cell r="K678">
            <v>83.43</v>
          </cell>
        </row>
        <row r="679">
          <cell r="C679" t="str">
            <v>UGN05030C</v>
          </cell>
          <cell r="F679">
            <v>537441.99</v>
          </cell>
          <cell r="G679">
            <v>0</v>
          </cell>
          <cell r="H679">
            <v>537441.99</v>
          </cell>
          <cell r="K679">
            <v>530614.35</v>
          </cell>
        </row>
        <row r="680">
          <cell r="C680" t="str">
            <v>UGN05030C</v>
          </cell>
          <cell r="F680">
            <v>22.48</v>
          </cell>
          <cell r="G680">
            <v>0</v>
          </cell>
          <cell r="H680">
            <v>22.48</v>
          </cell>
          <cell r="K680">
            <v>0</v>
          </cell>
        </row>
        <row r="681">
          <cell r="C681" t="str">
            <v>UGN05030C</v>
          </cell>
          <cell r="F681">
            <v>82100.92</v>
          </cell>
          <cell r="G681">
            <v>0</v>
          </cell>
          <cell r="H681">
            <v>82100.92</v>
          </cell>
          <cell r="K681">
            <v>82598.27</v>
          </cell>
        </row>
        <row r="682">
          <cell r="C682" t="str">
            <v>UGN05030C</v>
          </cell>
          <cell r="F682">
            <v>71088.87</v>
          </cell>
          <cell r="G682">
            <v>0</v>
          </cell>
          <cell r="H682">
            <v>71088.87</v>
          </cell>
          <cell r="K682">
            <v>0</v>
          </cell>
        </row>
        <row r="683">
          <cell r="C683" t="str">
            <v>UGN05034C</v>
          </cell>
          <cell r="F683">
            <v>83.43</v>
          </cell>
          <cell r="G683">
            <v>0</v>
          </cell>
          <cell r="H683">
            <v>83.43</v>
          </cell>
          <cell r="K683">
            <v>83.43</v>
          </cell>
        </row>
        <row r="684">
          <cell r="C684" t="str">
            <v>UGN05034C</v>
          </cell>
          <cell r="F684">
            <v>537441.99</v>
          </cell>
          <cell r="G684">
            <v>0</v>
          </cell>
          <cell r="H684">
            <v>537441.99</v>
          </cell>
          <cell r="K684">
            <v>530614.35</v>
          </cell>
        </row>
        <row r="685">
          <cell r="C685" t="str">
            <v>UGN05034C</v>
          </cell>
          <cell r="F685">
            <v>22.48</v>
          </cell>
          <cell r="G685">
            <v>0</v>
          </cell>
          <cell r="H685">
            <v>22.48</v>
          </cell>
          <cell r="K685">
            <v>0</v>
          </cell>
        </row>
        <row r="686">
          <cell r="C686" t="str">
            <v>UGN05038C</v>
          </cell>
          <cell r="F686">
            <v>82100.92</v>
          </cell>
          <cell r="G686">
            <v>0</v>
          </cell>
          <cell r="H686">
            <v>82100.92</v>
          </cell>
          <cell r="K686">
            <v>82598.27</v>
          </cell>
        </row>
        <row r="687">
          <cell r="C687" t="str">
            <v>UGN05038C</v>
          </cell>
          <cell r="F687">
            <v>71088.87</v>
          </cell>
          <cell r="G687">
            <v>0</v>
          </cell>
          <cell r="H687">
            <v>71088.87</v>
          </cell>
          <cell r="K687">
            <v>0</v>
          </cell>
        </row>
        <row r="688">
          <cell r="C688" t="str">
            <v>UGN05040</v>
          </cell>
          <cell r="F688">
            <v>296186.59999999998</v>
          </cell>
          <cell r="G688">
            <v>0</v>
          </cell>
          <cell r="H688">
            <v>296186.59999999998</v>
          </cell>
          <cell r="K688">
            <v>250296.85</v>
          </cell>
        </row>
        <row r="689">
          <cell r="C689" t="str">
            <v>UGN05040C</v>
          </cell>
          <cell r="F689">
            <v>1617768.25</v>
          </cell>
          <cell r="G689">
            <v>0</v>
          </cell>
          <cell r="H689">
            <v>1617768.25</v>
          </cell>
          <cell r="K689">
            <v>1756777.7</v>
          </cell>
        </row>
        <row r="690">
          <cell r="C690" t="str">
            <v>UGN05040C</v>
          </cell>
          <cell r="F690">
            <v>107877.67</v>
          </cell>
          <cell r="G690">
            <v>0</v>
          </cell>
          <cell r="H690">
            <v>107877.67</v>
          </cell>
          <cell r="K690">
            <v>107782.53</v>
          </cell>
        </row>
        <row r="691">
          <cell r="C691" t="str">
            <v>UGN05040C</v>
          </cell>
          <cell r="F691">
            <v>335613</v>
          </cell>
          <cell r="G691">
            <v>0</v>
          </cell>
          <cell r="H691">
            <v>335613</v>
          </cell>
          <cell r="K691">
            <v>307813.09999999998</v>
          </cell>
        </row>
        <row r="692">
          <cell r="C692" t="str">
            <v>UGN05040C</v>
          </cell>
          <cell r="F692">
            <v>507540.86</v>
          </cell>
          <cell r="G692">
            <v>0</v>
          </cell>
          <cell r="H692">
            <v>507540.86</v>
          </cell>
          <cell r="K692">
            <v>816303.07</v>
          </cell>
        </row>
        <row r="693">
          <cell r="C693" t="str">
            <v>UGN05050C</v>
          </cell>
          <cell r="F693">
            <v>1617768.25</v>
          </cell>
          <cell r="G693">
            <v>0</v>
          </cell>
          <cell r="H693">
            <v>1617768.25</v>
          </cell>
          <cell r="K693">
            <v>1756777.7</v>
          </cell>
        </row>
        <row r="694">
          <cell r="C694" t="str">
            <v>UGN05050C</v>
          </cell>
          <cell r="F694">
            <v>107877.67</v>
          </cell>
          <cell r="G694">
            <v>0</v>
          </cell>
          <cell r="H694">
            <v>107877.67</v>
          </cell>
          <cell r="K694">
            <v>107782.53</v>
          </cell>
        </row>
        <row r="695">
          <cell r="C695" t="str">
            <v>UGN05060C</v>
          </cell>
          <cell r="F695">
            <v>335613</v>
          </cell>
          <cell r="G695">
            <v>0</v>
          </cell>
          <cell r="H695">
            <v>335613</v>
          </cell>
          <cell r="K695">
            <v>307813.09999999998</v>
          </cell>
        </row>
        <row r="696">
          <cell r="C696" t="str">
            <v>UGN05060C</v>
          </cell>
          <cell r="F696">
            <v>507540.86</v>
          </cell>
          <cell r="G696">
            <v>0</v>
          </cell>
          <cell r="H696">
            <v>507540.86</v>
          </cell>
          <cell r="K696">
            <v>816303.07</v>
          </cell>
        </row>
        <row r="697">
          <cell r="C697" t="str">
            <v>UGN05070</v>
          </cell>
          <cell r="F697">
            <v>296186.59999999998</v>
          </cell>
          <cell r="G697">
            <v>0</v>
          </cell>
          <cell r="H697">
            <v>296186.59999999998</v>
          </cell>
          <cell r="K697">
            <v>250296.85</v>
          </cell>
        </row>
        <row r="698">
          <cell r="C698" t="str">
            <v>UGN05080</v>
          </cell>
          <cell r="F698">
            <v>0</v>
          </cell>
          <cell r="G698">
            <v>0</v>
          </cell>
          <cell r="H698">
            <v>0</v>
          </cell>
          <cell r="K698">
            <v>66835.899999999994</v>
          </cell>
        </row>
        <row r="699">
          <cell r="C699" t="str">
            <v>UGN05080C</v>
          </cell>
          <cell r="F699">
            <v>3429272.08</v>
          </cell>
          <cell r="G699">
            <v>0</v>
          </cell>
          <cell r="H699">
            <v>3429272.08</v>
          </cell>
          <cell r="K699">
            <v>3029482.32</v>
          </cell>
        </row>
        <row r="700">
          <cell r="C700" t="str">
            <v>UGN05080C</v>
          </cell>
          <cell r="F700">
            <v>0</v>
          </cell>
          <cell r="G700">
            <v>0</v>
          </cell>
          <cell r="H700">
            <v>0</v>
          </cell>
          <cell r="K700">
            <v>1109715.05</v>
          </cell>
        </row>
        <row r="701">
          <cell r="C701" t="str">
            <v>UGN05090</v>
          </cell>
          <cell r="F701">
            <v>0</v>
          </cell>
          <cell r="G701">
            <v>0</v>
          </cell>
          <cell r="H701">
            <v>0</v>
          </cell>
          <cell r="K701">
            <v>66835.899999999994</v>
          </cell>
        </row>
        <row r="702">
          <cell r="C702" t="str">
            <v>UGN05090C</v>
          </cell>
          <cell r="F702">
            <v>3429272.08</v>
          </cell>
          <cell r="G702">
            <v>0</v>
          </cell>
          <cell r="H702">
            <v>3429272.08</v>
          </cell>
          <cell r="K702">
            <v>3029482.32</v>
          </cell>
        </row>
        <row r="703">
          <cell r="C703" t="str">
            <v>UGN05100</v>
          </cell>
          <cell r="F703">
            <v>0</v>
          </cell>
          <cell r="G703">
            <v>0</v>
          </cell>
          <cell r="H703">
            <v>0</v>
          </cell>
          <cell r="K703">
            <v>66835.899999999994</v>
          </cell>
        </row>
        <row r="704">
          <cell r="C704" t="str">
            <v>UGN05100C</v>
          </cell>
          <cell r="F704">
            <v>3429272.08</v>
          </cell>
          <cell r="G704">
            <v>0</v>
          </cell>
          <cell r="H704">
            <v>3429272.08</v>
          </cell>
          <cell r="K704">
            <v>3029482.32</v>
          </cell>
        </row>
        <row r="705">
          <cell r="C705" t="str">
            <v>UGN05102C</v>
          </cell>
          <cell r="F705">
            <v>3429272.08</v>
          </cell>
          <cell r="G705">
            <v>0</v>
          </cell>
          <cell r="H705">
            <v>3429272.08</v>
          </cell>
          <cell r="K705">
            <v>3029482.32</v>
          </cell>
        </row>
        <row r="706">
          <cell r="C706" t="str">
            <v>UGN05106</v>
          </cell>
          <cell r="F706">
            <v>0</v>
          </cell>
          <cell r="G706">
            <v>0</v>
          </cell>
          <cell r="H706">
            <v>0</v>
          </cell>
          <cell r="K706">
            <v>66835.899999999994</v>
          </cell>
        </row>
        <row r="707">
          <cell r="C707" t="str">
            <v>UGN06010</v>
          </cell>
          <cell r="F707">
            <v>1576519.98</v>
          </cell>
          <cell r="G707">
            <v>0</v>
          </cell>
          <cell r="H707">
            <v>1576519.98</v>
          </cell>
          <cell r="K707">
            <v>3568851.73</v>
          </cell>
        </row>
        <row r="708">
          <cell r="C708" t="str">
            <v>UGN06010</v>
          </cell>
          <cell r="F708">
            <v>0</v>
          </cell>
          <cell r="G708">
            <v>0</v>
          </cell>
          <cell r="H708">
            <v>0</v>
          </cell>
          <cell r="K708">
            <v>15.88</v>
          </cell>
        </row>
        <row r="709">
          <cell r="C709" t="str">
            <v>UGN06010</v>
          </cell>
          <cell r="F709">
            <v>864.31</v>
          </cell>
          <cell r="G709">
            <v>0</v>
          </cell>
          <cell r="H709">
            <v>864.31</v>
          </cell>
          <cell r="K709">
            <v>3844.56</v>
          </cell>
        </row>
        <row r="710">
          <cell r="C710" t="str">
            <v>UGN06010</v>
          </cell>
          <cell r="F710">
            <v>0</v>
          </cell>
          <cell r="G710">
            <v>0</v>
          </cell>
          <cell r="H710">
            <v>0</v>
          </cell>
          <cell r="K710">
            <v>3755.79</v>
          </cell>
        </row>
        <row r="711">
          <cell r="C711" t="str">
            <v>UGN06010C</v>
          </cell>
          <cell r="F711">
            <v>163595.54</v>
          </cell>
          <cell r="G711">
            <v>0</v>
          </cell>
          <cell r="H711">
            <v>163595.54</v>
          </cell>
          <cell r="K711">
            <v>137934.82999999999</v>
          </cell>
        </row>
        <row r="712">
          <cell r="C712" t="str">
            <v>UGN06010C</v>
          </cell>
          <cell r="F712">
            <v>7663</v>
          </cell>
          <cell r="G712">
            <v>0</v>
          </cell>
          <cell r="H712">
            <v>7663</v>
          </cell>
          <cell r="K712">
            <v>7663</v>
          </cell>
        </row>
        <row r="713">
          <cell r="C713" t="str">
            <v>UGN06010C</v>
          </cell>
          <cell r="F713">
            <v>244662.59</v>
          </cell>
          <cell r="G713">
            <v>0</v>
          </cell>
          <cell r="H713">
            <v>244662.59</v>
          </cell>
          <cell r="K713">
            <v>261643.06</v>
          </cell>
        </row>
        <row r="714">
          <cell r="C714" t="str">
            <v>UGN06010C</v>
          </cell>
          <cell r="F714">
            <v>502611</v>
          </cell>
          <cell r="G714">
            <v>0</v>
          </cell>
          <cell r="H714">
            <v>502611</v>
          </cell>
          <cell r="K714">
            <v>547741.5</v>
          </cell>
        </row>
        <row r="715">
          <cell r="C715" t="str">
            <v>UGN06010C</v>
          </cell>
          <cell r="F715">
            <v>33446.61</v>
          </cell>
          <cell r="G715">
            <v>0</v>
          </cell>
          <cell r="H715">
            <v>33446.61</v>
          </cell>
          <cell r="K715">
            <v>33895.589999999997</v>
          </cell>
        </row>
        <row r="716">
          <cell r="C716" t="str">
            <v>UGN06010C</v>
          </cell>
          <cell r="F716">
            <v>106483.01</v>
          </cell>
          <cell r="G716">
            <v>0</v>
          </cell>
          <cell r="H716">
            <v>106483.01</v>
          </cell>
          <cell r="K716">
            <v>97489.87</v>
          </cell>
        </row>
        <row r="717">
          <cell r="C717" t="str">
            <v>UGN06010C</v>
          </cell>
          <cell r="F717">
            <v>81208.479999999996</v>
          </cell>
          <cell r="G717">
            <v>0</v>
          </cell>
          <cell r="H717">
            <v>81208.479999999996</v>
          </cell>
          <cell r="K717">
            <v>88969.44</v>
          </cell>
        </row>
        <row r="718">
          <cell r="C718" t="str">
            <v>UGN06030C</v>
          </cell>
          <cell r="F718">
            <v>163595.54</v>
          </cell>
          <cell r="G718">
            <v>0</v>
          </cell>
          <cell r="H718">
            <v>163595.54</v>
          </cell>
          <cell r="K718">
            <v>137934.82999999999</v>
          </cell>
        </row>
        <row r="719">
          <cell r="C719" t="str">
            <v>UGN06040</v>
          </cell>
          <cell r="F719">
            <v>1576519.98</v>
          </cell>
          <cell r="G719">
            <v>0</v>
          </cell>
          <cell r="H719">
            <v>1576519.98</v>
          </cell>
          <cell r="K719">
            <v>3568851.73</v>
          </cell>
        </row>
        <row r="720">
          <cell r="C720" t="str">
            <v>UGN06040C</v>
          </cell>
          <cell r="F720">
            <v>7663</v>
          </cell>
          <cell r="G720">
            <v>0</v>
          </cell>
          <cell r="H720">
            <v>7663</v>
          </cell>
          <cell r="K720">
            <v>7663</v>
          </cell>
        </row>
        <row r="721">
          <cell r="C721" t="str">
            <v>UGN06080</v>
          </cell>
          <cell r="F721">
            <v>1576519.98</v>
          </cell>
          <cell r="G721">
            <v>0</v>
          </cell>
          <cell r="H721">
            <v>1576519.98</v>
          </cell>
          <cell r="K721">
            <v>3568851.73</v>
          </cell>
        </row>
        <row r="722">
          <cell r="C722" t="str">
            <v>UGN06090C</v>
          </cell>
          <cell r="F722">
            <v>7663</v>
          </cell>
          <cell r="G722">
            <v>0</v>
          </cell>
          <cell r="H722">
            <v>7663</v>
          </cell>
          <cell r="K722">
            <v>7663</v>
          </cell>
        </row>
        <row r="723">
          <cell r="C723" t="str">
            <v>UGN06110</v>
          </cell>
          <cell r="F723">
            <v>0</v>
          </cell>
          <cell r="G723">
            <v>0</v>
          </cell>
          <cell r="H723">
            <v>0</v>
          </cell>
          <cell r="K723">
            <v>15.88</v>
          </cell>
        </row>
        <row r="724">
          <cell r="C724" t="str">
            <v>UGN06110</v>
          </cell>
          <cell r="F724">
            <v>864.31</v>
          </cell>
          <cell r="G724">
            <v>0</v>
          </cell>
          <cell r="H724">
            <v>864.31</v>
          </cell>
          <cell r="K724">
            <v>3844.56</v>
          </cell>
        </row>
        <row r="725">
          <cell r="C725" t="str">
            <v>UGN06130C</v>
          </cell>
          <cell r="F725">
            <v>244662.59</v>
          </cell>
          <cell r="G725">
            <v>0</v>
          </cell>
          <cell r="H725">
            <v>244662.59</v>
          </cell>
          <cell r="K725">
            <v>261643.06</v>
          </cell>
        </row>
        <row r="726">
          <cell r="C726" t="str">
            <v>UGN06140C</v>
          </cell>
          <cell r="F726">
            <v>244662.59</v>
          </cell>
          <cell r="G726">
            <v>0</v>
          </cell>
          <cell r="H726">
            <v>244662.59</v>
          </cell>
          <cell r="K726">
            <v>261643.06</v>
          </cell>
        </row>
        <row r="727">
          <cell r="C727" t="str">
            <v>UGN06150C</v>
          </cell>
          <cell r="F727">
            <v>244662.59</v>
          </cell>
          <cell r="G727">
            <v>0</v>
          </cell>
          <cell r="H727">
            <v>244662.59</v>
          </cell>
          <cell r="K727">
            <v>261643.06</v>
          </cell>
        </row>
        <row r="728">
          <cell r="C728" t="str">
            <v>UGN06240</v>
          </cell>
          <cell r="F728">
            <v>0</v>
          </cell>
          <cell r="G728">
            <v>0</v>
          </cell>
          <cell r="H728">
            <v>0</v>
          </cell>
          <cell r="K728">
            <v>3755.79</v>
          </cell>
        </row>
        <row r="729">
          <cell r="C729" t="str">
            <v>UGN06240C</v>
          </cell>
          <cell r="F729">
            <v>502611</v>
          </cell>
          <cell r="G729">
            <v>0</v>
          </cell>
          <cell r="H729">
            <v>502611</v>
          </cell>
          <cell r="K729">
            <v>547741.5</v>
          </cell>
        </row>
        <row r="730">
          <cell r="C730" t="str">
            <v>UGN06240C</v>
          </cell>
          <cell r="F730">
            <v>33446.61</v>
          </cell>
          <cell r="G730">
            <v>0</v>
          </cell>
          <cell r="H730">
            <v>33446.61</v>
          </cell>
          <cell r="K730">
            <v>33895.589999999997</v>
          </cell>
        </row>
        <row r="731">
          <cell r="C731" t="str">
            <v>UGN06240C</v>
          </cell>
          <cell r="F731">
            <v>106483.01</v>
          </cell>
          <cell r="G731">
            <v>0</v>
          </cell>
          <cell r="H731">
            <v>106483.01</v>
          </cell>
          <cell r="K731">
            <v>97489.87</v>
          </cell>
        </row>
        <row r="732">
          <cell r="C732" t="str">
            <v>UGN06240C</v>
          </cell>
          <cell r="F732">
            <v>81208.479999999996</v>
          </cell>
          <cell r="G732">
            <v>0</v>
          </cell>
          <cell r="H732">
            <v>81208.479999999996</v>
          </cell>
          <cell r="K732">
            <v>88969.44</v>
          </cell>
        </row>
        <row r="733">
          <cell r="C733" t="str">
            <v>UGN06250C</v>
          </cell>
          <cell r="F733">
            <v>502611</v>
          </cell>
          <cell r="G733">
            <v>0</v>
          </cell>
          <cell r="H733">
            <v>502611</v>
          </cell>
          <cell r="K733">
            <v>547741.5</v>
          </cell>
        </row>
        <row r="734">
          <cell r="C734" t="str">
            <v>UGN06250C</v>
          </cell>
          <cell r="F734">
            <v>33446.61</v>
          </cell>
          <cell r="G734">
            <v>0</v>
          </cell>
          <cell r="H734">
            <v>33446.61</v>
          </cell>
          <cell r="K734">
            <v>33895.589999999997</v>
          </cell>
        </row>
        <row r="735">
          <cell r="C735" t="str">
            <v>UGN06260C</v>
          </cell>
          <cell r="F735">
            <v>502611</v>
          </cell>
          <cell r="G735">
            <v>0</v>
          </cell>
          <cell r="H735">
            <v>502611</v>
          </cell>
          <cell r="K735">
            <v>547741.5</v>
          </cell>
        </row>
        <row r="736">
          <cell r="C736" t="str">
            <v>UGN06270C</v>
          </cell>
          <cell r="F736">
            <v>33446.61</v>
          </cell>
          <cell r="G736">
            <v>0</v>
          </cell>
          <cell r="H736">
            <v>33446.61</v>
          </cell>
          <cell r="K736">
            <v>33895.589999999997</v>
          </cell>
        </row>
        <row r="737">
          <cell r="C737" t="str">
            <v>UGN06280C</v>
          </cell>
          <cell r="F737">
            <v>106483.01</v>
          </cell>
          <cell r="G737">
            <v>0</v>
          </cell>
          <cell r="H737">
            <v>106483.01</v>
          </cell>
          <cell r="K737">
            <v>97489.87</v>
          </cell>
        </row>
        <row r="738">
          <cell r="C738" t="str">
            <v>UGN06280C</v>
          </cell>
          <cell r="F738">
            <v>81208.479999999996</v>
          </cell>
          <cell r="G738">
            <v>0</v>
          </cell>
          <cell r="H738">
            <v>81208.479999999996</v>
          </cell>
          <cell r="K738">
            <v>88969.44</v>
          </cell>
        </row>
        <row r="739">
          <cell r="C739" t="str">
            <v>UGN06290C</v>
          </cell>
          <cell r="F739">
            <v>106483.01</v>
          </cell>
          <cell r="G739">
            <v>0</v>
          </cell>
          <cell r="H739">
            <v>106483.01</v>
          </cell>
          <cell r="K739">
            <v>97489.87</v>
          </cell>
        </row>
        <row r="740">
          <cell r="C740" t="str">
            <v>UGN06300C</v>
          </cell>
          <cell r="F740">
            <v>81208.479999999996</v>
          </cell>
          <cell r="G740">
            <v>0</v>
          </cell>
          <cell r="H740">
            <v>81208.479999999996</v>
          </cell>
          <cell r="K740">
            <v>88969.44</v>
          </cell>
        </row>
        <row r="741">
          <cell r="C741" t="str">
            <v>UGN06310</v>
          </cell>
          <cell r="F741">
            <v>0</v>
          </cell>
          <cell r="G741">
            <v>0</v>
          </cell>
          <cell r="H741">
            <v>0</v>
          </cell>
          <cell r="K741">
            <v>3755.79</v>
          </cell>
        </row>
        <row r="742">
          <cell r="C742" t="str">
            <v>UGN12020</v>
          </cell>
          <cell r="F742">
            <v>6971211.21</v>
          </cell>
          <cell r="G742">
            <v>0</v>
          </cell>
          <cell r="H742">
            <v>6971211.21</v>
          </cell>
          <cell r="K742">
            <v>7893965.4800000004</v>
          </cell>
        </row>
        <row r="743">
          <cell r="C743" t="str">
            <v>UGN12020</v>
          </cell>
          <cell r="F743">
            <v>119126.92</v>
          </cell>
          <cell r="G743">
            <v>0</v>
          </cell>
          <cell r="H743">
            <v>119126.92</v>
          </cell>
          <cell r="K743">
            <v>223673.18</v>
          </cell>
        </row>
        <row r="744">
          <cell r="C744" t="str">
            <v>UGN12020</v>
          </cell>
          <cell r="F744">
            <v>914.28</v>
          </cell>
          <cell r="G744">
            <v>0</v>
          </cell>
          <cell r="H744">
            <v>914.28</v>
          </cell>
          <cell r="K744">
            <v>914.28</v>
          </cell>
        </row>
        <row r="745">
          <cell r="C745" t="str">
            <v>UGN12030</v>
          </cell>
          <cell r="F745">
            <v>6971211.21</v>
          </cell>
          <cell r="G745">
            <v>0</v>
          </cell>
          <cell r="H745">
            <v>6971211.21</v>
          </cell>
          <cell r="K745">
            <v>7893965.4800000004</v>
          </cell>
        </row>
        <row r="746">
          <cell r="C746" t="str">
            <v>UGN12030</v>
          </cell>
          <cell r="F746">
            <v>119126.92</v>
          </cell>
          <cell r="G746">
            <v>0</v>
          </cell>
          <cell r="H746">
            <v>119126.92</v>
          </cell>
          <cell r="K746">
            <v>223673.18</v>
          </cell>
        </row>
        <row r="747">
          <cell r="C747" t="str">
            <v>UGN12060</v>
          </cell>
          <cell r="F747">
            <v>914.28</v>
          </cell>
          <cell r="G747">
            <v>0</v>
          </cell>
          <cell r="H747">
            <v>914.28</v>
          </cell>
          <cell r="K747">
            <v>914.28</v>
          </cell>
        </row>
        <row r="748">
          <cell r="C748" t="str">
            <v>UGN12070</v>
          </cell>
          <cell r="F748">
            <v>720576.45</v>
          </cell>
          <cell r="G748">
            <v>0</v>
          </cell>
          <cell r="H748">
            <v>720576.45</v>
          </cell>
          <cell r="K748">
            <v>764743.38</v>
          </cell>
        </row>
        <row r="749">
          <cell r="C749" t="str">
            <v>UGN12070</v>
          </cell>
          <cell r="F749">
            <v>4439623.4000000004</v>
          </cell>
          <cell r="G749">
            <v>0</v>
          </cell>
          <cell r="H749">
            <v>4439623.4000000004</v>
          </cell>
          <cell r="K749">
            <v>1949308.04</v>
          </cell>
        </row>
        <row r="750">
          <cell r="C750" t="str">
            <v>UGN12070</v>
          </cell>
          <cell r="F750">
            <v>2500711.88</v>
          </cell>
          <cell r="G750">
            <v>0</v>
          </cell>
          <cell r="H750">
            <v>2500711.88</v>
          </cell>
          <cell r="K750">
            <v>2500711.88</v>
          </cell>
        </row>
        <row r="751">
          <cell r="C751" t="str">
            <v>UGN12070</v>
          </cell>
          <cell r="F751">
            <v>98117.82</v>
          </cell>
          <cell r="G751">
            <v>0</v>
          </cell>
          <cell r="H751">
            <v>98117.82</v>
          </cell>
          <cell r="K751">
            <v>148289.01999999999</v>
          </cell>
        </row>
        <row r="752">
          <cell r="C752" t="str">
            <v>UGN12070</v>
          </cell>
          <cell r="F752">
            <v>3340.25</v>
          </cell>
          <cell r="G752">
            <v>0</v>
          </cell>
          <cell r="H752">
            <v>3340.25</v>
          </cell>
          <cell r="K752">
            <v>19454.060000000001</v>
          </cell>
        </row>
        <row r="753">
          <cell r="C753" t="str">
            <v>UGN12070</v>
          </cell>
          <cell r="F753">
            <v>3996.76</v>
          </cell>
          <cell r="G753">
            <v>0</v>
          </cell>
          <cell r="H753">
            <v>3996.76</v>
          </cell>
          <cell r="K753">
            <v>3996.76</v>
          </cell>
        </row>
        <row r="754">
          <cell r="C754" t="str">
            <v>UGN12070</v>
          </cell>
          <cell r="F754">
            <v>3695.08</v>
          </cell>
          <cell r="G754">
            <v>0</v>
          </cell>
          <cell r="H754">
            <v>3695.08</v>
          </cell>
          <cell r="K754">
            <v>11588.51</v>
          </cell>
        </row>
        <row r="755">
          <cell r="C755" t="str">
            <v>UGN12070</v>
          </cell>
          <cell r="F755">
            <v>1275208.48</v>
          </cell>
          <cell r="G755">
            <v>0</v>
          </cell>
          <cell r="H755">
            <v>1275208.48</v>
          </cell>
          <cell r="K755">
            <v>1168440.33</v>
          </cell>
        </row>
        <row r="756">
          <cell r="C756" t="str">
            <v>UGN12070</v>
          </cell>
          <cell r="F756">
            <v>1325860.9099999999</v>
          </cell>
          <cell r="G756">
            <v>0</v>
          </cell>
          <cell r="H756">
            <v>1325860.9099999999</v>
          </cell>
          <cell r="K756">
            <v>1916363.78</v>
          </cell>
        </row>
        <row r="757">
          <cell r="C757" t="str">
            <v>UGN12070</v>
          </cell>
          <cell r="F757">
            <v>165774.15</v>
          </cell>
          <cell r="G757">
            <v>0</v>
          </cell>
          <cell r="H757">
            <v>165774.15</v>
          </cell>
          <cell r="K757">
            <v>165769.35</v>
          </cell>
        </row>
        <row r="758">
          <cell r="C758" t="str">
            <v>UGN12070</v>
          </cell>
          <cell r="F758">
            <v>237828.95</v>
          </cell>
          <cell r="G758">
            <v>0</v>
          </cell>
          <cell r="H758">
            <v>237828.95</v>
          </cell>
          <cell r="K758">
            <v>95845.35</v>
          </cell>
        </row>
        <row r="759">
          <cell r="C759" t="str">
            <v>UGN12070</v>
          </cell>
          <cell r="F759">
            <v>489.55</v>
          </cell>
          <cell r="G759">
            <v>0</v>
          </cell>
          <cell r="H759">
            <v>489.55</v>
          </cell>
          <cell r="K759">
            <v>1097.8800000000001</v>
          </cell>
        </row>
        <row r="760">
          <cell r="C760" t="str">
            <v>UGN12070</v>
          </cell>
          <cell r="F760">
            <v>89884.05</v>
          </cell>
          <cell r="G760">
            <v>0</v>
          </cell>
          <cell r="H760">
            <v>89884.05</v>
          </cell>
          <cell r="K760">
            <v>58666.19</v>
          </cell>
        </row>
        <row r="761">
          <cell r="C761" t="str">
            <v>UGN12070</v>
          </cell>
          <cell r="F761">
            <v>73524.52</v>
          </cell>
          <cell r="G761">
            <v>0</v>
          </cell>
          <cell r="H761">
            <v>73524.52</v>
          </cell>
          <cell r="K761">
            <v>36169.599999999999</v>
          </cell>
        </row>
        <row r="762">
          <cell r="C762" t="str">
            <v>UGN12070</v>
          </cell>
          <cell r="F762">
            <v>333279.25</v>
          </cell>
          <cell r="G762">
            <v>0</v>
          </cell>
          <cell r="H762">
            <v>333279.25</v>
          </cell>
          <cell r="K762">
            <v>292247.87</v>
          </cell>
        </row>
        <row r="763">
          <cell r="C763" t="str">
            <v>UGN12070</v>
          </cell>
          <cell r="F763">
            <v>89532.26</v>
          </cell>
          <cell r="G763">
            <v>0</v>
          </cell>
          <cell r="H763">
            <v>89532.26</v>
          </cell>
          <cell r="K763">
            <v>81196.929999999993</v>
          </cell>
        </row>
        <row r="764">
          <cell r="C764" t="str">
            <v>UGN12070</v>
          </cell>
          <cell r="F764">
            <v>593.91999999999996</v>
          </cell>
          <cell r="G764">
            <v>0</v>
          </cell>
          <cell r="H764">
            <v>593.91999999999996</v>
          </cell>
          <cell r="K764">
            <v>593.91999999999996</v>
          </cell>
        </row>
        <row r="765">
          <cell r="C765" t="str">
            <v>UGN12070</v>
          </cell>
          <cell r="F765">
            <v>1763284.7</v>
          </cell>
          <cell r="G765">
            <v>0</v>
          </cell>
          <cell r="H765">
            <v>1763284.7</v>
          </cell>
          <cell r="K765">
            <v>1739668.81</v>
          </cell>
        </row>
        <row r="766">
          <cell r="C766" t="str">
            <v>UGN12070</v>
          </cell>
          <cell r="F766">
            <v>68.349999999999994</v>
          </cell>
          <cell r="G766">
            <v>0</v>
          </cell>
          <cell r="H766">
            <v>68.349999999999994</v>
          </cell>
          <cell r="K766">
            <v>68.349999999999994</v>
          </cell>
        </row>
        <row r="767">
          <cell r="C767" t="str">
            <v>UGN12070</v>
          </cell>
          <cell r="F767">
            <v>7482.74</v>
          </cell>
          <cell r="G767">
            <v>0</v>
          </cell>
          <cell r="H767">
            <v>7482.74</v>
          </cell>
          <cell r="K767">
            <v>6671.12</v>
          </cell>
        </row>
        <row r="768">
          <cell r="C768" t="str">
            <v>UGN12070</v>
          </cell>
          <cell r="F768">
            <v>323292.74</v>
          </cell>
          <cell r="G768">
            <v>0</v>
          </cell>
          <cell r="H768">
            <v>323292.74</v>
          </cell>
          <cell r="K768">
            <v>436881.87</v>
          </cell>
        </row>
        <row r="769">
          <cell r="C769" t="str">
            <v>UGN12070</v>
          </cell>
          <cell r="F769">
            <v>3411727.1</v>
          </cell>
          <cell r="G769">
            <v>0</v>
          </cell>
          <cell r="H769">
            <v>3411727.1</v>
          </cell>
          <cell r="K769">
            <v>6652029.5499999998</v>
          </cell>
        </row>
        <row r="770">
          <cell r="C770" t="str">
            <v>UGN12070</v>
          </cell>
          <cell r="F770">
            <v>2441860.4</v>
          </cell>
          <cell r="G770">
            <v>0</v>
          </cell>
          <cell r="H770">
            <v>2441860.4</v>
          </cell>
          <cell r="K770">
            <v>3537148.04</v>
          </cell>
        </row>
        <row r="771">
          <cell r="C771" t="str">
            <v>UGN12080</v>
          </cell>
          <cell r="F771">
            <v>720576.45</v>
          </cell>
          <cell r="G771">
            <v>0</v>
          </cell>
          <cell r="H771">
            <v>720576.45</v>
          </cell>
          <cell r="K771">
            <v>764743.38</v>
          </cell>
        </row>
        <row r="772">
          <cell r="C772" t="str">
            <v>UGN12080</v>
          </cell>
          <cell r="F772">
            <v>4439623.4000000004</v>
          </cell>
          <cell r="G772">
            <v>0</v>
          </cell>
          <cell r="H772">
            <v>4439623.4000000004</v>
          </cell>
          <cell r="K772">
            <v>1949308.04</v>
          </cell>
        </row>
        <row r="773">
          <cell r="C773" t="str">
            <v>UGN12080</v>
          </cell>
          <cell r="F773">
            <v>2500711.88</v>
          </cell>
          <cell r="G773">
            <v>0</v>
          </cell>
          <cell r="H773">
            <v>2500711.88</v>
          </cell>
          <cell r="K773">
            <v>2500711.88</v>
          </cell>
        </row>
        <row r="774">
          <cell r="C774" t="str">
            <v>UGN12080</v>
          </cell>
          <cell r="F774">
            <v>98117.82</v>
          </cell>
          <cell r="G774">
            <v>0</v>
          </cell>
          <cell r="H774">
            <v>98117.82</v>
          </cell>
          <cell r="K774">
            <v>148289.01999999999</v>
          </cell>
        </row>
        <row r="775">
          <cell r="C775" t="str">
            <v>UGN12080</v>
          </cell>
          <cell r="F775">
            <v>3340.25</v>
          </cell>
          <cell r="G775">
            <v>0</v>
          </cell>
          <cell r="H775">
            <v>3340.25</v>
          </cell>
          <cell r="K775">
            <v>19454.060000000001</v>
          </cell>
        </row>
        <row r="776">
          <cell r="C776" t="str">
            <v>UGN12080</v>
          </cell>
          <cell r="F776">
            <v>3996.76</v>
          </cell>
          <cell r="G776">
            <v>0</v>
          </cell>
          <cell r="H776">
            <v>3996.76</v>
          </cell>
          <cell r="K776">
            <v>3996.76</v>
          </cell>
        </row>
        <row r="777">
          <cell r="C777" t="str">
            <v>UGN12080</v>
          </cell>
          <cell r="F777">
            <v>3695.08</v>
          </cell>
          <cell r="G777">
            <v>0</v>
          </cell>
          <cell r="H777">
            <v>3695.08</v>
          </cell>
          <cell r="K777">
            <v>11588.51</v>
          </cell>
        </row>
        <row r="778">
          <cell r="C778" t="str">
            <v>UGN12080</v>
          </cell>
          <cell r="F778">
            <v>1275208.48</v>
          </cell>
          <cell r="G778">
            <v>0</v>
          </cell>
          <cell r="H778">
            <v>1275208.48</v>
          </cell>
          <cell r="K778">
            <v>1168440.33</v>
          </cell>
        </row>
        <row r="779">
          <cell r="C779" t="str">
            <v>UGN12080</v>
          </cell>
          <cell r="F779">
            <v>1325860.9099999999</v>
          </cell>
          <cell r="G779">
            <v>0</v>
          </cell>
          <cell r="H779">
            <v>1325860.9099999999</v>
          </cell>
          <cell r="K779">
            <v>1916363.78</v>
          </cell>
        </row>
        <row r="780">
          <cell r="C780" t="str">
            <v>UGN12080</v>
          </cell>
          <cell r="F780">
            <v>165774.15</v>
          </cell>
          <cell r="G780">
            <v>0</v>
          </cell>
          <cell r="H780">
            <v>165774.15</v>
          </cell>
          <cell r="K780">
            <v>165769.35</v>
          </cell>
        </row>
        <row r="781">
          <cell r="C781" t="str">
            <v>UGN12080</v>
          </cell>
          <cell r="F781">
            <v>237828.95</v>
          </cell>
          <cell r="G781">
            <v>0</v>
          </cell>
          <cell r="H781">
            <v>237828.95</v>
          </cell>
          <cell r="K781">
            <v>95845.35</v>
          </cell>
        </row>
        <row r="782">
          <cell r="C782" t="str">
            <v>UGN12080</v>
          </cell>
          <cell r="F782">
            <v>489.55</v>
          </cell>
          <cell r="G782">
            <v>0</v>
          </cell>
          <cell r="H782">
            <v>489.55</v>
          </cell>
          <cell r="K782">
            <v>1097.8800000000001</v>
          </cell>
        </row>
        <row r="783">
          <cell r="C783" t="str">
            <v>UGN12080</v>
          </cell>
          <cell r="F783">
            <v>89884.05</v>
          </cell>
          <cell r="G783">
            <v>0</v>
          </cell>
          <cell r="H783">
            <v>89884.05</v>
          </cell>
          <cell r="K783">
            <v>58666.19</v>
          </cell>
        </row>
        <row r="784">
          <cell r="C784" t="str">
            <v>UGN12080</v>
          </cell>
          <cell r="F784">
            <v>73524.52</v>
          </cell>
          <cell r="G784">
            <v>0</v>
          </cell>
          <cell r="H784">
            <v>73524.52</v>
          </cell>
          <cell r="K784">
            <v>36169.599999999999</v>
          </cell>
        </row>
        <row r="785">
          <cell r="C785" t="str">
            <v>UGN12120</v>
          </cell>
          <cell r="F785">
            <v>333279.25</v>
          </cell>
          <cell r="G785">
            <v>0</v>
          </cell>
          <cell r="H785">
            <v>333279.25</v>
          </cell>
          <cell r="K785">
            <v>292247.87</v>
          </cell>
        </row>
        <row r="786">
          <cell r="C786" t="str">
            <v>UGN12120</v>
          </cell>
          <cell r="F786">
            <v>89532.26</v>
          </cell>
          <cell r="G786">
            <v>0</v>
          </cell>
          <cell r="H786">
            <v>89532.26</v>
          </cell>
          <cell r="K786">
            <v>81196.929999999993</v>
          </cell>
        </row>
        <row r="787">
          <cell r="C787" t="str">
            <v>UGN12120</v>
          </cell>
          <cell r="F787">
            <v>593.91999999999996</v>
          </cell>
          <cell r="G787">
            <v>0</v>
          </cell>
          <cell r="H787">
            <v>593.91999999999996</v>
          </cell>
          <cell r="K787">
            <v>593.91999999999996</v>
          </cell>
        </row>
        <row r="788">
          <cell r="C788" t="str">
            <v>UGN12120</v>
          </cell>
          <cell r="F788">
            <v>1763284.7</v>
          </cell>
          <cell r="G788">
            <v>0</v>
          </cell>
          <cell r="H788">
            <v>1763284.7</v>
          </cell>
          <cell r="K788">
            <v>1739668.81</v>
          </cell>
        </row>
        <row r="789">
          <cell r="C789" t="str">
            <v>UGN12120</v>
          </cell>
          <cell r="F789">
            <v>68.349999999999994</v>
          </cell>
          <cell r="G789">
            <v>0</v>
          </cell>
          <cell r="H789">
            <v>68.349999999999994</v>
          </cell>
          <cell r="K789">
            <v>68.349999999999994</v>
          </cell>
        </row>
        <row r="790">
          <cell r="C790" t="str">
            <v>UGN12120</v>
          </cell>
          <cell r="F790">
            <v>7482.74</v>
          </cell>
          <cell r="G790">
            <v>0</v>
          </cell>
          <cell r="H790">
            <v>7482.74</v>
          </cell>
          <cell r="K790">
            <v>6671.12</v>
          </cell>
        </row>
        <row r="791">
          <cell r="C791" t="str">
            <v>UGN12140</v>
          </cell>
          <cell r="F791">
            <v>323292.74</v>
          </cell>
          <cell r="G791">
            <v>0</v>
          </cell>
          <cell r="H791">
            <v>323292.74</v>
          </cell>
          <cell r="K791">
            <v>436881.87</v>
          </cell>
        </row>
        <row r="792">
          <cell r="C792" t="str">
            <v>UGN12140</v>
          </cell>
          <cell r="F792">
            <v>3411727.1</v>
          </cell>
          <cell r="G792">
            <v>0</v>
          </cell>
          <cell r="H792">
            <v>3411727.1</v>
          </cell>
          <cell r="K792">
            <v>6652029.5499999998</v>
          </cell>
        </row>
        <row r="793">
          <cell r="C793" t="str">
            <v>UGN12140</v>
          </cell>
          <cell r="F793">
            <v>2441860.4</v>
          </cell>
          <cell r="G793">
            <v>0</v>
          </cell>
          <cell r="H793">
            <v>2441860.4</v>
          </cell>
          <cell r="K793">
            <v>3537148.04</v>
          </cell>
        </row>
        <row r="794">
          <cell r="C794" t="str">
            <v>UGN12160</v>
          </cell>
          <cell r="F794">
            <v>167056</v>
          </cell>
          <cell r="G794">
            <v>0</v>
          </cell>
          <cell r="H794">
            <v>167056</v>
          </cell>
          <cell r="K794">
            <v>190331.95</v>
          </cell>
        </row>
        <row r="795">
          <cell r="C795" t="str">
            <v>UGN12160</v>
          </cell>
          <cell r="F795">
            <v>5017.62</v>
          </cell>
          <cell r="G795">
            <v>0</v>
          </cell>
          <cell r="H795">
            <v>5017.62</v>
          </cell>
          <cell r="K795">
            <v>5017.63</v>
          </cell>
        </row>
        <row r="796">
          <cell r="C796" t="str">
            <v>UGN12160</v>
          </cell>
          <cell r="F796">
            <v>239.4</v>
          </cell>
          <cell r="G796">
            <v>0</v>
          </cell>
          <cell r="H796">
            <v>239.4</v>
          </cell>
          <cell r="K796">
            <v>0</v>
          </cell>
        </row>
        <row r="797">
          <cell r="C797" t="str">
            <v>UGN12160</v>
          </cell>
          <cell r="F797">
            <v>3135</v>
          </cell>
          <cell r="G797">
            <v>0</v>
          </cell>
          <cell r="H797">
            <v>3135</v>
          </cell>
          <cell r="K797">
            <v>2640</v>
          </cell>
        </row>
        <row r="798">
          <cell r="C798" t="str">
            <v>UGN12160</v>
          </cell>
          <cell r="F798">
            <v>0</v>
          </cell>
          <cell r="G798">
            <v>0</v>
          </cell>
          <cell r="H798">
            <v>0</v>
          </cell>
          <cell r="K798">
            <v>49444.31</v>
          </cell>
        </row>
        <row r="799">
          <cell r="C799" t="str">
            <v>UGN12170</v>
          </cell>
          <cell r="F799">
            <v>167056</v>
          </cell>
          <cell r="G799">
            <v>0</v>
          </cell>
          <cell r="H799">
            <v>167056</v>
          </cell>
          <cell r="K799">
            <v>190331.95</v>
          </cell>
        </row>
        <row r="800">
          <cell r="C800" t="str">
            <v>UGN12180</v>
          </cell>
          <cell r="F800">
            <v>5017.62</v>
          </cell>
          <cell r="G800">
            <v>0</v>
          </cell>
          <cell r="H800">
            <v>5017.62</v>
          </cell>
          <cell r="K800">
            <v>5017.63</v>
          </cell>
        </row>
        <row r="801">
          <cell r="C801" t="str">
            <v>UGN12200</v>
          </cell>
          <cell r="F801">
            <v>239.4</v>
          </cell>
          <cell r="G801">
            <v>0</v>
          </cell>
          <cell r="H801">
            <v>239.4</v>
          </cell>
          <cell r="K801">
            <v>0</v>
          </cell>
        </row>
        <row r="802">
          <cell r="C802" t="str">
            <v>UGN12200</v>
          </cell>
          <cell r="F802">
            <v>3135</v>
          </cell>
          <cell r="G802">
            <v>0</v>
          </cell>
          <cell r="H802">
            <v>3135</v>
          </cell>
          <cell r="K802">
            <v>2640</v>
          </cell>
        </row>
        <row r="803">
          <cell r="C803" t="str">
            <v>UGN12220</v>
          </cell>
          <cell r="F803">
            <v>0</v>
          </cell>
          <cell r="G803">
            <v>0</v>
          </cell>
          <cell r="H803">
            <v>0</v>
          </cell>
          <cell r="K803">
            <v>49444.31</v>
          </cell>
        </row>
        <row r="804">
          <cell r="C804" t="str">
            <v>UGN12240</v>
          </cell>
          <cell r="F804">
            <v>296186.59999999998</v>
          </cell>
          <cell r="G804">
            <v>0</v>
          </cell>
          <cell r="H804">
            <v>296186.59999999998</v>
          </cell>
          <cell r="K804">
            <v>250296.85</v>
          </cell>
        </row>
        <row r="805">
          <cell r="C805" t="str">
            <v>UGN12250</v>
          </cell>
          <cell r="F805">
            <v>1576519.98</v>
          </cell>
          <cell r="G805">
            <v>0</v>
          </cell>
          <cell r="H805">
            <v>1576519.98</v>
          </cell>
          <cell r="K805">
            <v>3568851.73</v>
          </cell>
        </row>
        <row r="806">
          <cell r="C806" t="str">
            <v>UGN12250</v>
          </cell>
          <cell r="F806">
            <v>0</v>
          </cell>
          <cell r="G806">
            <v>0</v>
          </cell>
          <cell r="H806">
            <v>0</v>
          </cell>
          <cell r="K806">
            <v>15.88</v>
          </cell>
        </row>
        <row r="807">
          <cell r="C807" t="str">
            <v>UGN12250</v>
          </cell>
          <cell r="F807">
            <v>864.31</v>
          </cell>
          <cell r="G807">
            <v>0</v>
          </cell>
          <cell r="H807">
            <v>864.31</v>
          </cell>
          <cell r="K807">
            <v>3844.56</v>
          </cell>
        </row>
        <row r="808">
          <cell r="C808" t="str">
            <v>UGN12250</v>
          </cell>
          <cell r="F808">
            <v>0</v>
          </cell>
          <cell r="G808">
            <v>0</v>
          </cell>
          <cell r="H808">
            <v>0</v>
          </cell>
          <cell r="K808">
            <v>3755.79</v>
          </cell>
        </row>
        <row r="809">
          <cell r="C809" t="str">
            <v>UGN12260</v>
          </cell>
          <cell r="F809">
            <v>0</v>
          </cell>
          <cell r="G809">
            <v>0</v>
          </cell>
          <cell r="H809">
            <v>0</v>
          </cell>
          <cell r="K809">
            <v>66835.899999999994</v>
          </cell>
        </row>
        <row r="810">
          <cell r="C810" t="str">
            <v>UGN12260</v>
          </cell>
          <cell r="F810">
            <v>0</v>
          </cell>
          <cell r="G810">
            <v>0</v>
          </cell>
          <cell r="H810">
            <v>0</v>
          </cell>
          <cell r="K810">
            <v>1560767</v>
          </cell>
        </row>
        <row r="811">
          <cell r="C811" t="str">
            <v>UGN12270</v>
          </cell>
          <cell r="F811">
            <v>3232.8</v>
          </cell>
          <cell r="G811">
            <v>0</v>
          </cell>
          <cell r="H811">
            <v>3232.8</v>
          </cell>
          <cell r="K811">
            <v>63306.2</v>
          </cell>
        </row>
        <row r="812">
          <cell r="C812" t="str">
            <v>UGN12270</v>
          </cell>
          <cell r="F812">
            <v>0</v>
          </cell>
          <cell r="G812">
            <v>0</v>
          </cell>
          <cell r="H812">
            <v>0</v>
          </cell>
          <cell r="K812">
            <v>90735.8</v>
          </cell>
        </row>
        <row r="813">
          <cell r="C813" t="str">
            <v>UGN12270</v>
          </cell>
          <cell r="F813">
            <v>1803.03</v>
          </cell>
          <cell r="G813">
            <v>0</v>
          </cell>
          <cell r="H813">
            <v>1803.03</v>
          </cell>
          <cell r="K813">
            <v>2551.11</v>
          </cell>
        </row>
        <row r="814">
          <cell r="C814" t="str">
            <v>UGN12270</v>
          </cell>
          <cell r="F814">
            <v>21921.95</v>
          </cell>
          <cell r="G814">
            <v>0</v>
          </cell>
          <cell r="H814">
            <v>21921.95</v>
          </cell>
          <cell r="K814">
            <v>53596.38</v>
          </cell>
        </row>
        <row r="815">
          <cell r="C815" t="str">
            <v>UGN12280</v>
          </cell>
          <cell r="F815">
            <v>66478.02</v>
          </cell>
          <cell r="G815">
            <v>0</v>
          </cell>
          <cell r="H815">
            <v>66478.02</v>
          </cell>
          <cell r="K815">
            <v>111886.91</v>
          </cell>
        </row>
        <row r="816">
          <cell r="C816" t="str">
            <v>UGN12280</v>
          </cell>
          <cell r="F816">
            <v>1450.58</v>
          </cell>
          <cell r="G816">
            <v>0</v>
          </cell>
          <cell r="H816">
            <v>1450.58</v>
          </cell>
          <cell r="K816">
            <v>0</v>
          </cell>
        </row>
        <row r="817">
          <cell r="C817" t="str">
            <v>UGN12290</v>
          </cell>
          <cell r="F817">
            <v>61540</v>
          </cell>
          <cell r="G817">
            <v>0</v>
          </cell>
          <cell r="H817">
            <v>61540</v>
          </cell>
          <cell r="K817">
            <v>61795</v>
          </cell>
        </row>
        <row r="818">
          <cell r="C818" t="str">
            <v>UGN12290</v>
          </cell>
          <cell r="F818">
            <v>61641447.060000002</v>
          </cell>
          <cell r="G818">
            <v>0</v>
          </cell>
          <cell r="H818">
            <v>61641447.060000002</v>
          </cell>
          <cell r="K818">
            <v>58973318.140000001</v>
          </cell>
        </row>
        <row r="819">
          <cell r="C819" t="str">
            <v>UGN12300</v>
          </cell>
          <cell r="F819">
            <v>86020.02</v>
          </cell>
          <cell r="G819">
            <v>0</v>
          </cell>
          <cell r="H819">
            <v>86020.02</v>
          </cell>
          <cell r="K819">
            <v>166836.46</v>
          </cell>
        </row>
        <row r="820">
          <cell r="C820" t="str">
            <v>UGN12300</v>
          </cell>
          <cell r="F820">
            <v>90945</v>
          </cell>
          <cell r="G820">
            <v>0</v>
          </cell>
          <cell r="H820">
            <v>90945</v>
          </cell>
          <cell r="K820">
            <v>90101.22</v>
          </cell>
        </row>
        <row r="821">
          <cell r="C821" t="str">
            <v>UGN12300</v>
          </cell>
          <cell r="F821">
            <v>8241.6</v>
          </cell>
          <cell r="G821">
            <v>0</v>
          </cell>
          <cell r="H821">
            <v>8241.6</v>
          </cell>
          <cell r="K821">
            <v>22379.08</v>
          </cell>
        </row>
        <row r="822">
          <cell r="C822" t="str">
            <v>UGN12300</v>
          </cell>
          <cell r="F822">
            <v>3547799.5</v>
          </cell>
          <cell r="G822">
            <v>0</v>
          </cell>
          <cell r="H822">
            <v>3547799.5</v>
          </cell>
          <cell r="K822">
            <v>4337829</v>
          </cell>
        </row>
        <row r="823">
          <cell r="C823" t="str">
            <v>UGN12310</v>
          </cell>
          <cell r="F823">
            <v>86020.02</v>
          </cell>
          <cell r="G823">
            <v>0</v>
          </cell>
          <cell r="H823">
            <v>86020.02</v>
          </cell>
          <cell r="K823">
            <v>166836.46</v>
          </cell>
        </row>
        <row r="824">
          <cell r="C824" t="str">
            <v>UGN12320</v>
          </cell>
          <cell r="F824">
            <v>86020.02</v>
          </cell>
          <cell r="G824">
            <v>0</v>
          </cell>
          <cell r="H824">
            <v>86020.02</v>
          </cell>
          <cell r="K824">
            <v>166836.46</v>
          </cell>
        </row>
        <row r="825">
          <cell r="C825" t="str">
            <v>UGN12350</v>
          </cell>
          <cell r="F825">
            <v>-41036.480000000003</v>
          </cell>
          <cell r="G825">
            <v>0</v>
          </cell>
          <cell r="H825">
            <v>-41036.480000000003</v>
          </cell>
          <cell r="K825">
            <v>-34377.96</v>
          </cell>
        </row>
        <row r="826">
          <cell r="C826" t="str">
            <v>UGN12350</v>
          </cell>
          <cell r="F826">
            <v>-4321.87</v>
          </cell>
          <cell r="G826">
            <v>0</v>
          </cell>
          <cell r="H826">
            <v>-4321.87</v>
          </cell>
          <cell r="K826">
            <v>0</v>
          </cell>
        </row>
        <row r="827">
          <cell r="C827" t="str">
            <v>UGN12350</v>
          </cell>
          <cell r="F827">
            <v>0</v>
          </cell>
          <cell r="G827">
            <v>0</v>
          </cell>
          <cell r="H827">
            <v>0</v>
          </cell>
          <cell r="K827">
            <v>-2577.23</v>
          </cell>
        </row>
        <row r="828">
          <cell r="C828" t="str">
            <v>UGN12350</v>
          </cell>
          <cell r="F828">
            <v>-69694.3</v>
          </cell>
          <cell r="G828">
            <v>0</v>
          </cell>
          <cell r="H828">
            <v>-69694.3</v>
          </cell>
          <cell r="K828">
            <v>-37311.74</v>
          </cell>
        </row>
        <row r="829">
          <cell r="C829" t="str">
            <v>UGN12350</v>
          </cell>
          <cell r="F829">
            <v>-13205050.140000001</v>
          </cell>
          <cell r="G829">
            <v>0</v>
          </cell>
          <cell r="H829">
            <v>-13205050.140000001</v>
          </cell>
          <cell r="K829">
            <v>-15729061.189999999</v>
          </cell>
        </row>
        <row r="830">
          <cell r="C830" t="str">
            <v>UGN12350</v>
          </cell>
          <cell r="F830">
            <v>-1176862.7</v>
          </cell>
          <cell r="G830">
            <v>0</v>
          </cell>
          <cell r="H830">
            <v>-1176862.7</v>
          </cell>
          <cell r="K830">
            <v>-1212782.6599999999</v>
          </cell>
        </row>
        <row r="831">
          <cell r="C831" t="str">
            <v>UGN12350</v>
          </cell>
          <cell r="F831">
            <v>6971211.21</v>
          </cell>
          <cell r="G831">
            <v>0</v>
          </cell>
          <cell r="H831">
            <v>6971211.21</v>
          </cell>
          <cell r="K831">
            <v>7893965.4800000004</v>
          </cell>
        </row>
        <row r="832">
          <cell r="C832" t="str">
            <v>UGN12350</v>
          </cell>
          <cell r="F832">
            <v>119126.92</v>
          </cell>
          <cell r="G832">
            <v>0</v>
          </cell>
          <cell r="H832">
            <v>119126.92</v>
          </cell>
          <cell r="K832">
            <v>223673.18</v>
          </cell>
        </row>
        <row r="833">
          <cell r="C833" t="str">
            <v>UGN12350</v>
          </cell>
          <cell r="F833">
            <v>914.28</v>
          </cell>
          <cell r="G833">
            <v>0</v>
          </cell>
          <cell r="H833">
            <v>914.28</v>
          </cell>
          <cell r="K833">
            <v>914.28</v>
          </cell>
        </row>
        <row r="834">
          <cell r="C834" t="str">
            <v>UGN12350</v>
          </cell>
          <cell r="F834">
            <v>720576.45</v>
          </cell>
          <cell r="G834">
            <v>0</v>
          </cell>
          <cell r="H834">
            <v>720576.45</v>
          </cell>
          <cell r="K834">
            <v>764743.38</v>
          </cell>
        </row>
        <row r="835">
          <cell r="C835" t="str">
            <v>UGN12350</v>
          </cell>
          <cell r="F835">
            <v>4439623.4000000004</v>
          </cell>
          <cell r="G835">
            <v>0</v>
          </cell>
          <cell r="H835">
            <v>4439623.4000000004</v>
          </cell>
          <cell r="K835">
            <v>1949308.04</v>
          </cell>
        </row>
        <row r="836">
          <cell r="C836" t="str">
            <v>UGN12350</v>
          </cell>
          <cell r="F836">
            <v>2500711.88</v>
          </cell>
          <cell r="G836">
            <v>0</v>
          </cell>
          <cell r="H836">
            <v>2500711.88</v>
          </cell>
          <cell r="K836">
            <v>2500711.88</v>
          </cell>
        </row>
        <row r="837">
          <cell r="C837" t="str">
            <v>UGN12350</v>
          </cell>
          <cell r="F837">
            <v>98117.82</v>
          </cell>
          <cell r="G837">
            <v>0</v>
          </cell>
          <cell r="H837">
            <v>98117.82</v>
          </cell>
          <cell r="K837">
            <v>148289.01999999999</v>
          </cell>
        </row>
        <row r="838">
          <cell r="C838" t="str">
            <v>UGN12350</v>
          </cell>
          <cell r="F838">
            <v>3340.25</v>
          </cell>
          <cell r="G838">
            <v>0</v>
          </cell>
          <cell r="H838">
            <v>3340.25</v>
          </cell>
          <cell r="K838">
            <v>19454.060000000001</v>
          </cell>
        </row>
        <row r="839">
          <cell r="C839" t="str">
            <v>UGN12350</v>
          </cell>
          <cell r="F839">
            <v>3996.76</v>
          </cell>
          <cell r="G839">
            <v>0</v>
          </cell>
          <cell r="H839">
            <v>3996.76</v>
          </cell>
          <cell r="K839">
            <v>3996.76</v>
          </cell>
        </row>
        <row r="840">
          <cell r="C840" t="str">
            <v>UGN12350</v>
          </cell>
          <cell r="F840">
            <v>3695.08</v>
          </cell>
          <cell r="G840">
            <v>0</v>
          </cell>
          <cell r="H840">
            <v>3695.08</v>
          </cell>
          <cell r="K840">
            <v>11588.51</v>
          </cell>
        </row>
        <row r="841">
          <cell r="C841" t="str">
            <v>UGN12350</v>
          </cell>
          <cell r="F841">
            <v>1275208.48</v>
          </cell>
          <cell r="G841">
            <v>0</v>
          </cell>
          <cell r="H841">
            <v>1275208.48</v>
          </cell>
          <cell r="K841">
            <v>1168440.33</v>
          </cell>
        </row>
        <row r="842">
          <cell r="C842" t="str">
            <v>UGN12350</v>
          </cell>
          <cell r="F842">
            <v>1325860.9099999999</v>
          </cell>
          <cell r="G842">
            <v>0</v>
          </cell>
          <cell r="H842">
            <v>1325860.9099999999</v>
          </cell>
          <cell r="K842">
            <v>1916363.78</v>
          </cell>
        </row>
        <row r="843">
          <cell r="C843" t="str">
            <v>UGN12350</v>
          </cell>
          <cell r="F843">
            <v>165774.15</v>
          </cell>
          <cell r="G843">
            <v>0</v>
          </cell>
          <cell r="H843">
            <v>165774.15</v>
          </cell>
          <cell r="K843">
            <v>165769.35</v>
          </cell>
        </row>
        <row r="844">
          <cell r="C844" t="str">
            <v>UGN12350</v>
          </cell>
          <cell r="F844">
            <v>237828.95</v>
          </cell>
          <cell r="G844">
            <v>0</v>
          </cell>
          <cell r="H844">
            <v>237828.95</v>
          </cell>
          <cell r="K844">
            <v>95845.35</v>
          </cell>
        </row>
        <row r="845">
          <cell r="C845" t="str">
            <v>UGN12350</v>
          </cell>
          <cell r="F845">
            <v>489.55</v>
          </cell>
          <cell r="G845">
            <v>0</v>
          </cell>
          <cell r="H845">
            <v>489.55</v>
          </cell>
          <cell r="K845">
            <v>1097.8800000000001</v>
          </cell>
        </row>
        <row r="846">
          <cell r="C846" t="str">
            <v>UGN12350</v>
          </cell>
          <cell r="F846">
            <v>89884.05</v>
          </cell>
          <cell r="G846">
            <v>0</v>
          </cell>
          <cell r="H846">
            <v>89884.05</v>
          </cell>
          <cell r="K846">
            <v>58666.19</v>
          </cell>
        </row>
        <row r="847">
          <cell r="C847" t="str">
            <v>UGN12350</v>
          </cell>
          <cell r="F847">
            <v>73524.52</v>
          </cell>
          <cell r="G847">
            <v>0</v>
          </cell>
          <cell r="H847">
            <v>73524.52</v>
          </cell>
          <cell r="K847">
            <v>36169.599999999999</v>
          </cell>
        </row>
        <row r="848">
          <cell r="C848" t="str">
            <v>UGN12350</v>
          </cell>
          <cell r="F848">
            <v>333279.25</v>
          </cell>
          <cell r="G848">
            <v>0</v>
          </cell>
          <cell r="H848">
            <v>333279.25</v>
          </cell>
          <cell r="K848">
            <v>292247.87</v>
          </cell>
        </row>
        <row r="849">
          <cell r="C849" t="str">
            <v>UGN12350</v>
          </cell>
          <cell r="F849">
            <v>89532.26</v>
          </cell>
          <cell r="G849">
            <v>0</v>
          </cell>
          <cell r="H849">
            <v>89532.26</v>
          </cell>
          <cell r="K849">
            <v>81196.929999999993</v>
          </cell>
        </row>
        <row r="850">
          <cell r="C850" t="str">
            <v>UGN12350</v>
          </cell>
          <cell r="F850">
            <v>593.91999999999996</v>
          </cell>
          <cell r="G850">
            <v>0</v>
          </cell>
          <cell r="H850">
            <v>593.91999999999996</v>
          </cell>
          <cell r="K850">
            <v>593.91999999999996</v>
          </cell>
        </row>
        <row r="851">
          <cell r="C851" t="str">
            <v>UGN12350</v>
          </cell>
          <cell r="F851">
            <v>1763284.7</v>
          </cell>
          <cell r="G851">
            <v>0</v>
          </cell>
          <cell r="H851">
            <v>1763284.7</v>
          </cell>
          <cell r="K851">
            <v>1739668.81</v>
          </cell>
        </row>
        <row r="852">
          <cell r="C852" t="str">
            <v>UGN12350</v>
          </cell>
          <cell r="F852">
            <v>68.349999999999994</v>
          </cell>
          <cell r="G852">
            <v>0</v>
          </cell>
          <cell r="H852">
            <v>68.349999999999994</v>
          </cell>
          <cell r="K852">
            <v>68.349999999999994</v>
          </cell>
        </row>
        <row r="853">
          <cell r="C853" t="str">
            <v>UGN12350</v>
          </cell>
          <cell r="F853">
            <v>7482.74</v>
          </cell>
          <cell r="G853">
            <v>0</v>
          </cell>
          <cell r="H853">
            <v>7482.74</v>
          </cell>
          <cell r="K853">
            <v>6671.12</v>
          </cell>
        </row>
        <row r="854">
          <cell r="C854" t="str">
            <v>UGN12350</v>
          </cell>
          <cell r="F854">
            <v>323292.74</v>
          </cell>
          <cell r="G854">
            <v>0</v>
          </cell>
          <cell r="H854">
            <v>323292.74</v>
          </cell>
          <cell r="K854">
            <v>436881.87</v>
          </cell>
        </row>
        <row r="855">
          <cell r="C855" t="str">
            <v>UGN12350</v>
          </cell>
          <cell r="F855">
            <v>3411727.1</v>
          </cell>
          <cell r="G855">
            <v>0</v>
          </cell>
          <cell r="H855">
            <v>3411727.1</v>
          </cell>
          <cell r="K855">
            <v>6652029.5499999998</v>
          </cell>
        </row>
        <row r="856">
          <cell r="C856" t="str">
            <v>UGN12350</v>
          </cell>
          <cell r="F856">
            <v>2441860.4</v>
          </cell>
          <cell r="G856">
            <v>0</v>
          </cell>
          <cell r="H856">
            <v>2441860.4</v>
          </cell>
          <cell r="K856">
            <v>3537148.04</v>
          </cell>
        </row>
        <row r="857">
          <cell r="C857" t="str">
            <v>UGN12350</v>
          </cell>
          <cell r="F857">
            <v>-1188691.1599999999</v>
          </cell>
          <cell r="G857">
            <v>0</v>
          </cell>
          <cell r="H857">
            <v>-1188691.1599999999</v>
          </cell>
          <cell r="K857">
            <v>-1194820.1499999999</v>
          </cell>
        </row>
        <row r="858">
          <cell r="C858" t="str">
            <v>UGN12350</v>
          </cell>
          <cell r="F858">
            <v>-5396.09</v>
          </cell>
          <cell r="G858">
            <v>0</v>
          </cell>
          <cell r="H858">
            <v>-5396.09</v>
          </cell>
          <cell r="K858">
            <v>-476.83</v>
          </cell>
        </row>
        <row r="859">
          <cell r="C859" t="str">
            <v>UGN12350</v>
          </cell>
          <cell r="F859">
            <v>-1402.21</v>
          </cell>
          <cell r="G859">
            <v>0</v>
          </cell>
          <cell r="H859">
            <v>-1402.21</v>
          </cell>
          <cell r="K859">
            <v>-6597.77</v>
          </cell>
        </row>
        <row r="860">
          <cell r="C860" t="str">
            <v>UGN12350</v>
          </cell>
          <cell r="F860">
            <v>-173139.19</v>
          </cell>
          <cell r="G860">
            <v>0</v>
          </cell>
          <cell r="H860">
            <v>-173139.19</v>
          </cell>
          <cell r="K860">
            <v>-144589.67000000001</v>
          </cell>
        </row>
        <row r="861">
          <cell r="C861" t="str">
            <v>UGN12350</v>
          </cell>
          <cell r="F861">
            <v>-631107.5</v>
          </cell>
          <cell r="G861">
            <v>0</v>
          </cell>
          <cell r="H861">
            <v>-631107.5</v>
          </cell>
          <cell r="K861">
            <v>-728303.39</v>
          </cell>
        </row>
        <row r="862">
          <cell r="C862" t="str">
            <v>UGN12350</v>
          </cell>
          <cell r="F862">
            <v>-9855.2900000000009</v>
          </cell>
          <cell r="G862">
            <v>0</v>
          </cell>
          <cell r="H862">
            <v>-9855.2900000000009</v>
          </cell>
          <cell r="K862">
            <v>-1364.62</v>
          </cell>
        </row>
        <row r="863">
          <cell r="C863" t="str">
            <v>UGN12350</v>
          </cell>
          <cell r="F863">
            <v>-31104</v>
          </cell>
          <cell r="G863">
            <v>0</v>
          </cell>
          <cell r="H863">
            <v>-31104</v>
          </cell>
          <cell r="K863">
            <v>-31104</v>
          </cell>
        </row>
        <row r="864">
          <cell r="C864" t="str">
            <v>UGN12350</v>
          </cell>
          <cell r="F864">
            <v>-9267.1</v>
          </cell>
          <cell r="G864">
            <v>0</v>
          </cell>
          <cell r="H864">
            <v>-9267.1</v>
          </cell>
          <cell r="K864">
            <v>-47813.78</v>
          </cell>
        </row>
        <row r="865">
          <cell r="C865" t="str">
            <v>UGN12350</v>
          </cell>
          <cell r="F865">
            <v>-184201.22</v>
          </cell>
          <cell r="G865">
            <v>0</v>
          </cell>
          <cell r="H865">
            <v>-184201.22</v>
          </cell>
          <cell r="K865">
            <v>-129251.52</v>
          </cell>
        </row>
        <row r="866">
          <cell r="C866" t="str">
            <v>UGN12350</v>
          </cell>
          <cell r="F866">
            <v>167056</v>
          </cell>
          <cell r="G866">
            <v>0</v>
          </cell>
          <cell r="H866">
            <v>167056</v>
          </cell>
          <cell r="K866">
            <v>190331.95</v>
          </cell>
        </row>
        <row r="867">
          <cell r="C867" t="str">
            <v>UGN12350</v>
          </cell>
          <cell r="F867">
            <v>5017.62</v>
          </cell>
          <cell r="G867">
            <v>0</v>
          </cell>
          <cell r="H867">
            <v>5017.62</v>
          </cell>
          <cell r="K867">
            <v>5017.63</v>
          </cell>
        </row>
        <row r="868">
          <cell r="C868" t="str">
            <v>UGN12350</v>
          </cell>
          <cell r="F868">
            <v>239.4</v>
          </cell>
          <cell r="G868">
            <v>0</v>
          </cell>
          <cell r="H868">
            <v>239.4</v>
          </cell>
          <cell r="K868">
            <v>0</v>
          </cell>
        </row>
        <row r="869">
          <cell r="C869" t="str">
            <v>UGN12350</v>
          </cell>
          <cell r="F869">
            <v>3135</v>
          </cell>
          <cell r="G869">
            <v>0</v>
          </cell>
          <cell r="H869">
            <v>3135</v>
          </cell>
          <cell r="K869">
            <v>2640</v>
          </cell>
        </row>
        <row r="870">
          <cell r="C870" t="str">
            <v>UGN12350</v>
          </cell>
          <cell r="F870">
            <v>-246.99</v>
          </cell>
          <cell r="G870">
            <v>0</v>
          </cell>
          <cell r="H870">
            <v>-246.99</v>
          </cell>
          <cell r="K870">
            <v>-182.83</v>
          </cell>
        </row>
        <row r="871">
          <cell r="C871" t="str">
            <v>UGN12350</v>
          </cell>
          <cell r="F871">
            <v>-3965143</v>
          </cell>
          <cell r="G871">
            <v>0</v>
          </cell>
          <cell r="H871">
            <v>-3965143</v>
          </cell>
          <cell r="K871">
            <v>-4328522.25</v>
          </cell>
        </row>
        <row r="872">
          <cell r="C872" t="str">
            <v>UGN12350</v>
          </cell>
          <cell r="F872">
            <v>-241651.07</v>
          </cell>
          <cell r="G872">
            <v>0</v>
          </cell>
          <cell r="H872">
            <v>-241651.07</v>
          </cell>
          <cell r="K872">
            <v>-247664.43</v>
          </cell>
        </row>
        <row r="873">
          <cell r="C873" t="str">
            <v>UGN12350</v>
          </cell>
          <cell r="F873">
            <v>-756704.03</v>
          </cell>
          <cell r="G873">
            <v>0</v>
          </cell>
          <cell r="H873">
            <v>-756704.03</v>
          </cell>
          <cell r="K873">
            <v>-695815</v>
          </cell>
        </row>
        <row r="874">
          <cell r="C874" t="str">
            <v>UGN12350</v>
          </cell>
          <cell r="F874">
            <v>-635164.9</v>
          </cell>
          <cell r="G874">
            <v>0</v>
          </cell>
          <cell r="H874">
            <v>-635164.9</v>
          </cell>
          <cell r="K874">
            <v>-694261.43</v>
          </cell>
        </row>
        <row r="875">
          <cell r="C875" t="str">
            <v>UGN12350</v>
          </cell>
          <cell r="F875">
            <v>0</v>
          </cell>
          <cell r="G875">
            <v>0</v>
          </cell>
          <cell r="H875">
            <v>0</v>
          </cell>
          <cell r="K875">
            <v>49444.31</v>
          </cell>
        </row>
        <row r="876">
          <cell r="C876" t="str">
            <v>UGN12350</v>
          </cell>
          <cell r="F876">
            <v>-1454241.84</v>
          </cell>
          <cell r="G876">
            <v>0</v>
          </cell>
          <cell r="H876">
            <v>-1454241.84</v>
          </cell>
          <cell r="K876">
            <v>-1450151.73</v>
          </cell>
        </row>
        <row r="877">
          <cell r="C877" t="str">
            <v>UGN12350</v>
          </cell>
          <cell r="F877">
            <v>-376996.69</v>
          </cell>
          <cell r="G877">
            <v>0</v>
          </cell>
          <cell r="H877">
            <v>-376996.69</v>
          </cell>
          <cell r="K877">
            <v>-377864.29</v>
          </cell>
        </row>
        <row r="878">
          <cell r="C878" t="str">
            <v>UGN12350</v>
          </cell>
          <cell r="F878">
            <v>-21090.31</v>
          </cell>
          <cell r="G878">
            <v>0</v>
          </cell>
          <cell r="H878">
            <v>-21090.31</v>
          </cell>
          <cell r="K878">
            <v>-21137.22</v>
          </cell>
        </row>
        <row r="879">
          <cell r="C879" t="str">
            <v>UGN12350</v>
          </cell>
          <cell r="F879">
            <v>-83.43</v>
          </cell>
          <cell r="G879">
            <v>0</v>
          </cell>
          <cell r="H879">
            <v>-83.43</v>
          </cell>
          <cell r="K879">
            <v>-83.43</v>
          </cell>
        </row>
        <row r="880">
          <cell r="C880" t="str">
            <v>UGN12350</v>
          </cell>
          <cell r="F880">
            <v>-537441.99</v>
          </cell>
          <cell r="G880">
            <v>0</v>
          </cell>
          <cell r="H880">
            <v>-537441.99</v>
          </cell>
          <cell r="K880">
            <v>-530614.35</v>
          </cell>
        </row>
        <row r="881">
          <cell r="C881" t="str">
            <v>UGN12350</v>
          </cell>
          <cell r="F881">
            <v>-22.48</v>
          </cell>
          <cell r="G881">
            <v>0</v>
          </cell>
          <cell r="H881">
            <v>-22.48</v>
          </cell>
          <cell r="K881">
            <v>0</v>
          </cell>
        </row>
        <row r="882">
          <cell r="C882" t="str">
            <v>UGN12350</v>
          </cell>
          <cell r="F882">
            <v>-82100.92</v>
          </cell>
          <cell r="G882">
            <v>0</v>
          </cell>
          <cell r="H882">
            <v>-82100.92</v>
          </cell>
          <cell r="K882">
            <v>-82598.27</v>
          </cell>
        </row>
        <row r="883">
          <cell r="C883" t="str">
            <v>UGN12350</v>
          </cell>
          <cell r="F883">
            <v>-71088.87</v>
          </cell>
          <cell r="G883">
            <v>0</v>
          </cell>
          <cell r="H883">
            <v>-71088.87</v>
          </cell>
          <cell r="K883">
            <v>0</v>
          </cell>
        </row>
        <row r="884">
          <cell r="C884" t="str">
            <v>UGN12350</v>
          </cell>
          <cell r="F884">
            <v>-1617768.25</v>
          </cell>
          <cell r="G884">
            <v>0</v>
          </cell>
          <cell r="H884">
            <v>-1617768.25</v>
          </cell>
          <cell r="K884">
            <v>-1756777.7</v>
          </cell>
        </row>
        <row r="885">
          <cell r="C885" t="str">
            <v>UGN12350</v>
          </cell>
          <cell r="F885">
            <v>-107877.67</v>
          </cell>
          <cell r="G885">
            <v>0</v>
          </cell>
          <cell r="H885">
            <v>-107877.67</v>
          </cell>
          <cell r="K885">
            <v>-107782.53</v>
          </cell>
        </row>
        <row r="886">
          <cell r="C886" t="str">
            <v>UGN12350</v>
          </cell>
          <cell r="F886">
            <v>-335613</v>
          </cell>
          <cell r="G886">
            <v>0</v>
          </cell>
          <cell r="H886">
            <v>-335613</v>
          </cell>
          <cell r="K886">
            <v>-307813.09999999998</v>
          </cell>
        </row>
        <row r="887">
          <cell r="C887" t="str">
            <v>UGN12350</v>
          </cell>
          <cell r="F887">
            <v>-507540.86</v>
          </cell>
          <cell r="G887">
            <v>0</v>
          </cell>
          <cell r="H887">
            <v>-507540.86</v>
          </cell>
          <cell r="K887">
            <v>-816303.07</v>
          </cell>
        </row>
        <row r="888">
          <cell r="C888" t="str">
            <v>UGN12350</v>
          </cell>
          <cell r="F888">
            <v>296186.59999999998</v>
          </cell>
          <cell r="G888">
            <v>0</v>
          </cell>
          <cell r="H888">
            <v>296186.59999999998</v>
          </cell>
          <cell r="K888">
            <v>250296.85</v>
          </cell>
        </row>
        <row r="889">
          <cell r="C889" t="str">
            <v>UGN12350</v>
          </cell>
          <cell r="F889">
            <v>-163595.54</v>
          </cell>
          <cell r="G889">
            <v>0</v>
          </cell>
          <cell r="H889">
            <v>-163595.54</v>
          </cell>
          <cell r="K889">
            <v>-137934.82999999999</v>
          </cell>
        </row>
        <row r="890">
          <cell r="C890" t="str">
            <v>UGN12350</v>
          </cell>
          <cell r="F890">
            <v>1576519.98</v>
          </cell>
          <cell r="G890">
            <v>0</v>
          </cell>
          <cell r="H890">
            <v>1576519.98</v>
          </cell>
          <cell r="K890">
            <v>3568851.73</v>
          </cell>
        </row>
        <row r="891">
          <cell r="C891" t="str">
            <v>UGN12350</v>
          </cell>
          <cell r="F891">
            <v>-7663</v>
          </cell>
          <cell r="G891">
            <v>0</v>
          </cell>
          <cell r="H891">
            <v>-7663</v>
          </cell>
          <cell r="K891">
            <v>-7663</v>
          </cell>
        </row>
        <row r="892">
          <cell r="C892" t="str">
            <v>UGN12350</v>
          </cell>
          <cell r="F892">
            <v>0</v>
          </cell>
          <cell r="G892">
            <v>0</v>
          </cell>
          <cell r="H892">
            <v>0</v>
          </cell>
          <cell r="K892">
            <v>15.88</v>
          </cell>
        </row>
        <row r="893">
          <cell r="C893" t="str">
            <v>UGN12350</v>
          </cell>
          <cell r="F893">
            <v>864.31</v>
          </cell>
          <cell r="G893">
            <v>0</v>
          </cell>
          <cell r="H893">
            <v>864.31</v>
          </cell>
          <cell r="K893">
            <v>3844.56</v>
          </cell>
        </row>
        <row r="894">
          <cell r="C894" t="str">
            <v>UGN12350</v>
          </cell>
          <cell r="F894">
            <v>-244662.59</v>
          </cell>
          <cell r="G894">
            <v>0</v>
          </cell>
          <cell r="H894">
            <v>-244662.59</v>
          </cell>
          <cell r="K894">
            <v>-261643.06</v>
          </cell>
        </row>
        <row r="895">
          <cell r="C895" t="str">
            <v>UGN12350</v>
          </cell>
          <cell r="F895">
            <v>-502611</v>
          </cell>
          <cell r="G895">
            <v>0</v>
          </cell>
          <cell r="H895">
            <v>-502611</v>
          </cell>
          <cell r="K895">
            <v>-547741.5</v>
          </cell>
        </row>
        <row r="896">
          <cell r="C896" t="str">
            <v>UGN12350</v>
          </cell>
          <cell r="F896">
            <v>-33446.61</v>
          </cell>
          <cell r="G896">
            <v>0</v>
          </cell>
          <cell r="H896">
            <v>-33446.61</v>
          </cell>
          <cell r="K896">
            <v>-33895.589999999997</v>
          </cell>
        </row>
        <row r="897">
          <cell r="C897" t="str">
            <v>UGN12350</v>
          </cell>
          <cell r="F897">
            <v>-106483.01</v>
          </cell>
          <cell r="G897">
            <v>0</v>
          </cell>
          <cell r="H897">
            <v>-106483.01</v>
          </cell>
          <cell r="K897">
            <v>-97489.87</v>
          </cell>
        </row>
        <row r="898">
          <cell r="C898" t="str">
            <v>UGN12350</v>
          </cell>
          <cell r="F898">
            <v>-81208.479999999996</v>
          </cell>
          <cell r="G898">
            <v>0</v>
          </cell>
          <cell r="H898">
            <v>-81208.479999999996</v>
          </cell>
          <cell r="K898">
            <v>-88969.44</v>
          </cell>
        </row>
        <row r="899">
          <cell r="C899" t="str">
            <v>UGN12350</v>
          </cell>
          <cell r="F899">
            <v>0</v>
          </cell>
          <cell r="G899">
            <v>0</v>
          </cell>
          <cell r="H899">
            <v>0</v>
          </cell>
          <cell r="K899">
            <v>3755.79</v>
          </cell>
        </row>
        <row r="900">
          <cell r="C900" t="str">
            <v>UGN12350</v>
          </cell>
          <cell r="F900">
            <v>-3429272.08</v>
          </cell>
          <cell r="G900">
            <v>0</v>
          </cell>
          <cell r="H900">
            <v>-3429272.08</v>
          </cell>
          <cell r="K900">
            <v>-3029482.32</v>
          </cell>
        </row>
        <row r="901">
          <cell r="C901" t="str">
            <v>UGN12350</v>
          </cell>
          <cell r="F901">
            <v>0</v>
          </cell>
          <cell r="G901">
            <v>0</v>
          </cell>
          <cell r="H901">
            <v>0</v>
          </cell>
          <cell r="K901">
            <v>66835.899999999994</v>
          </cell>
        </row>
        <row r="902">
          <cell r="C902" t="str">
            <v>UGN12350</v>
          </cell>
          <cell r="F902">
            <v>0</v>
          </cell>
          <cell r="G902">
            <v>0</v>
          </cell>
          <cell r="H902">
            <v>0</v>
          </cell>
          <cell r="K902">
            <v>-1109715.05</v>
          </cell>
        </row>
        <row r="903">
          <cell r="C903" t="str">
            <v>UGN12350</v>
          </cell>
          <cell r="F903">
            <v>-0.5</v>
          </cell>
          <cell r="G903">
            <v>0</v>
          </cell>
          <cell r="H903">
            <v>-0.5</v>
          </cell>
          <cell r="K903">
            <v>1560767</v>
          </cell>
        </row>
        <row r="904">
          <cell r="C904" t="str">
            <v>UGN12350</v>
          </cell>
          <cell r="F904">
            <v>3232.8</v>
          </cell>
          <cell r="G904">
            <v>0</v>
          </cell>
          <cell r="H904">
            <v>3232.8</v>
          </cell>
          <cell r="K904">
            <v>63306.2</v>
          </cell>
        </row>
        <row r="905">
          <cell r="C905" t="str">
            <v>UGN12350</v>
          </cell>
          <cell r="F905">
            <v>-70807.38</v>
          </cell>
          <cell r="G905">
            <v>0</v>
          </cell>
          <cell r="H905">
            <v>-70807.38</v>
          </cell>
          <cell r="K905">
            <v>-71774.350000000006</v>
          </cell>
        </row>
        <row r="906">
          <cell r="C906" t="str">
            <v>UGN12350</v>
          </cell>
          <cell r="F906">
            <v>-521887.61</v>
          </cell>
          <cell r="G906">
            <v>0</v>
          </cell>
          <cell r="H906">
            <v>-521887.61</v>
          </cell>
          <cell r="K906">
            <v>-467643.1</v>
          </cell>
        </row>
        <row r="907">
          <cell r="C907" t="str">
            <v>UGN12350</v>
          </cell>
          <cell r="F907">
            <v>-667.25</v>
          </cell>
          <cell r="G907">
            <v>0</v>
          </cell>
          <cell r="H907">
            <v>-667.25</v>
          </cell>
          <cell r="K907">
            <v>-993</v>
          </cell>
        </row>
        <row r="908">
          <cell r="C908" t="str">
            <v>UGN12350</v>
          </cell>
          <cell r="F908">
            <v>0</v>
          </cell>
          <cell r="G908">
            <v>0</v>
          </cell>
          <cell r="H908">
            <v>0</v>
          </cell>
          <cell r="K908">
            <v>90735.8</v>
          </cell>
        </row>
        <row r="909">
          <cell r="C909" t="str">
            <v>UGN12350</v>
          </cell>
          <cell r="F909">
            <v>1803.03</v>
          </cell>
          <cell r="G909">
            <v>0</v>
          </cell>
          <cell r="H909">
            <v>1803.03</v>
          </cell>
          <cell r="K909">
            <v>2551.11</v>
          </cell>
        </row>
        <row r="910">
          <cell r="C910" t="str">
            <v>UGN12350</v>
          </cell>
          <cell r="F910">
            <v>-153619.10999999999</v>
          </cell>
          <cell r="G910">
            <v>0</v>
          </cell>
          <cell r="H910">
            <v>-153619.10999999999</v>
          </cell>
          <cell r="K910">
            <v>-5801.07</v>
          </cell>
        </row>
        <row r="911">
          <cell r="C911" t="str">
            <v>UGN12350</v>
          </cell>
          <cell r="F911">
            <v>21921.95</v>
          </cell>
          <cell r="G911">
            <v>0</v>
          </cell>
          <cell r="H911">
            <v>21921.95</v>
          </cell>
          <cell r="K911">
            <v>53596.38</v>
          </cell>
        </row>
        <row r="912">
          <cell r="C912" t="str">
            <v>UGN12350</v>
          </cell>
          <cell r="F912">
            <v>0</v>
          </cell>
          <cell r="G912">
            <v>2194241.2200000002</v>
          </cell>
          <cell r="H912">
            <v>-2194241.2200000002</v>
          </cell>
          <cell r="K912">
            <v>-2120447</v>
          </cell>
        </row>
        <row r="913">
          <cell r="C913" t="str">
            <v>UGN12350</v>
          </cell>
          <cell r="F913">
            <v>0</v>
          </cell>
          <cell r="G913">
            <v>342.34</v>
          </cell>
          <cell r="H913">
            <v>-342.34</v>
          </cell>
          <cell r="K913">
            <v>-342.34</v>
          </cell>
        </row>
        <row r="914">
          <cell r="C914" t="str">
            <v>UGN12350M</v>
          </cell>
          <cell r="F914">
            <v>2194241.2200000002</v>
          </cell>
          <cell r="G914">
            <v>0</v>
          </cell>
          <cell r="H914">
            <v>2194241.2200000002</v>
          </cell>
          <cell r="K914">
            <v>2120447</v>
          </cell>
        </row>
        <row r="915">
          <cell r="C915" t="str">
            <v>UGN12350M</v>
          </cell>
          <cell r="F915">
            <v>342.34</v>
          </cell>
          <cell r="G915">
            <v>0</v>
          </cell>
          <cell r="H915">
            <v>342.34</v>
          </cell>
          <cell r="K915">
            <v>342.34</v>
          </cell>
        </row>
        <row r="916">
          <cell r="C916" t="str">
            <v>UGN12360</v>
          </cell>
          <cell r="F916">
            <v>6971211.21</v>
          </cell>
          <cell r="G916">
            <v>0</v>
          </cell>
          <cell r="H916">
            <v>6971211.21</v>
          </cell>
          <cell r="K916">
            <v>7893965.4800000004</v>
          </cell>
        </row>
        <row r="917">
          <cell r="C917" t="str">
            <v>UGN12360</v>
          </cell>
          <cell r="F917">
            <v>119126.92</v>
          </cell>
          <cell r="G917">
            <v>0</v>
          </cell>
          <cell r="H917">
            <v>119126.92</v>
          </cell>
          <cell r="K917">
            <v>223673.18</v>
          </cell>
        </row>
        <row r="918">
          <cell r="C918" t="str">
            <v>UGN12360</v>
          </cell>
          <cell r="F918">
            <v>914.28</v>
          </cell>
          <cell r="G918">
            <v>0</v>
          </cell>
          <cell r="H918">
            <v>914.28</v>
          </cell>
          <cell r="K918">
            <v>914.28</v>
          </cell>
        </row>
        <row r="919">
          <cell r="C919" t="str">
            <v>UGN12370</v>
          </cell>
          <cell r="F919">
            <v>720576.45</v>
          </cell>
          <cell r="G919">
            <v>0</v>
          </cell>
          <cell r="H919">
            <v>720576.45</v>
          </cell>
          <cell r="K919">
            <v>764743.38</v>
          </cell>
        </row>
        <row r="920">
          <cell r="C920" t="str">
            <v>UGN12370</v>
          </cell>
          <cell r="F920">
            <v>4439623.4000000004</v>
          </cell>
          <cell r="G920">
            <v>0</v>
          </cell>
          <cell r="H920">
            <v>4439623.4000000004</v>
          </cell>
          <cell r="K920">
            <v>1949308.04</v>
          </cell>
        </row>
        <row r="921">
          <cell r="C921" t="str">
            <v>UGN12370</v>
          </cell>
          <cell r="F921">
            <v>2500711.88</v>
          </cell>
          <cell r="G921">
            <v>0</v>
          </cell>
          <cell r="H921">
            <v>2500711.88</v>
          </cell>
          <cell r="K921">
            <v>2500711.88</v>
          </cell>
        </row>
        <row r="922">
          <cell r="C922" t="str">
            <v>UGN12370</v>
          </cell>
          <cell r="F922">
            <v>98117.82</v>
          </cell>
          <cell r="G922">
            <v>0</v>
          </cell>
          <cell r="H922">
            <v>98117.82</v>
          </cell>
          <cell r="K922">
            <v>148289.01999999999</v>
          </cell>
        </row>
        <row r="923">
          <cell r="C923" t="str">
            <v>UGN12370</v>
          </cell>
          <cell r="F923">
            <v>3340.25</v>
          </cell>
          <cell r="G923">
            <v>0</v>
          </cell>
          <cell r="H923">
            <v>3340.25</v>
          </cell>
          <cell r="K923">
            <v>19454.060000000001</v>
          </cell>
        </row>
        <row r="924">
          <cell r="C924" t="str">
            <v>UGN12370</v>
          </cell>
          <cell r="F924">
            <v>3996.76</v>
          </cell>
          <cell r="G924">
            <v>0</v>
          </cell>
          <cell r="H924">
            <v>3996.76</v>
          </cell>
          <cell r="K924">
            <v>3996.76</v>
          </cell>
        </row>
        <row r="925">
          <cell r="C925" t="str">
            <v>UGN12370</v>
          </cell>
          <cell r="F925">
            <v>3695.08</v>
          </cell>
          <cell r="G925">
            <v>0</v>
          </cell>
          <cell r="H925">
            <v>3695.08</v>
          </cell>
          <cell r="K925">
            <v>11588.51</v>
          </cell>
        </row>
        <row r="926">
          <cell r="C926" t="str">
            <v>UGN12370</v>
          </cell>
          <cell r="F926">
            <v>1275208.48</v>
          </cell>
          <cell r="G926">
            <v>0</v>
          </cell>
          <cell r="H926">
            <v>1275208.48</v>
          </cell>
          <cell r="K926">
            <v>1168440.33</v>
          </cell>
        </row>
        <row r="927">
          <cell r="C927" t="str">
            <v>UGN12370</v>
          </cell>
          <cell r="F927">
            <v>1325860.9099999999</v>
          </cell>
          <cell r="G927">
            <v>0</v>
          </cell>
          <cell r="H927">
            <v>1325860.9099999999</v>
          </cell>
          <cell r="K927">
            <v>1916363.78</v>
          </cell>
        </row>
        <row r="928">
          <cell r="C928" t="str">
            <v>UGN12370</v>
          </cell>
          <cell r="F928">
            <v>165774.15</v>
          </cell>
          <cell r="G928">
            <v>0</v>
          </cell>
          <cell r="H928">
            <v>165774.15</v>
          </cell>
          <cell r="K928">
            <v>165769.35</v>
          </cell>
        </row>
        <row r="929">
          <cell r="C929" t="str">
            <v>UGN12370</v>
          </cell>
          <cell r="F929">
            <v>237828.95</v>
          </cell>
          <cell r="G929">
            <v>0</v>
          </cell>
          <cell r="H929">
            <v>237828.95</v>
          </cell>
          <cell r="K929">
            <v>95845.35</v>
          </cell>
        </row>
        <row r="930">
          <cell r="C930" t="str">
            <v>UGN12370</v>
          </cell>
          <cell r="F930">
            <v>489.55</v>
          </cell>
          <cell r="G930">
            <v>0</v>
          </cell>
          <cell r="H930">
            <v>489.55</v>
          </cell>
          <cell r="K930">
            <v>1097.8800000000001</v>
          </cell>
        </row>
        <row r="931">
          <cell r="C931" t="str">
            <v>UGN12370</v>
          </cell>
          <cell r="F931">
            <v>89884.05</v>
          </cell>
          <cell r="G931">
            <v>0</v>
          </cell>
          <cell r="H931">
            <v>89884.05</v>
          </cell>
          <cell r="K931">
            <v>58666.19</v>
          </cell>
        </row>
        <row r="932">
          <cell r="C932" t="str">
            <v>UGN12370</v>
          </cell>
          <cell r="F932">
            <v>73524.52</v>
          </cell>
          <cell r="G932">
            <v>0</v>
          </cell>
          <cell r="H932">
            <v>73524.52</v>
          </cell>
          <cell r="K932">
            <v>36169.599999999999</v>
          </cell>
        </row>
        <row r="933">
          <cell r="C933" t="str">
            <v>UGN12370</v>
          </cell>
          <cell r="F933">
            <v>333279.25</v>
          </cell>
          <cell r="G933">
            <v>0</v>
          </cell>
          <cell r="H933">
            <v>333279.25</v>
          </cell>
          <cell r="K933">
            <v>292247.87</v>
          </cell>
        </row>
        <row r="934">
          <cell r="C934" t="str">
            <v>UGN12370</v>
          </cell>
          <cell r="F934">
            <v>89532.26</v>
          </cell>
          <cell r="G934">
            <v>0</v>
          </cell>
          <cell r="H934">
            <v>89532.26</v>
          </cell>
          <cell r="K934">
            <v>81196.929999999993</v>
          </cell>
        </row>
        <row r="935">
          <cell r="C935" t="str">
            <v>UGN12370</v>
          </cell>
          <cell r="F935">
            <v>593.91999999999996</v>
          </cell>
          <cell r="G935">
            <v>0</v>
          </cell>
          <cell r="H935">
            <v>593.91999999999996</v>
          </cell>
          <cell r="K935">
            <v>593.91999999999996</v>
          </cell>
        </row>
        <row r="936">
          <cell r="C936" t="str">
            <v>UGN12370</v>
          </cell>
          <cell r="F936">
            <v>1763284.7</v>
          </cell>
          <cell r="G936">
            <v>0</v>
          </cell>
          <cell r="H936">
            <v>1763284.7</v>
          </cell>
          <cell r="K936">
            <v>1739668.81</v>
          </cell>
        </row>
        <row r="937">
          <cell r="C937" t="str">
            <v>UGN12370</v>
          </cell>
          <cell r="F937">
            <v>68.349999999999994</v>
          </cell>
          <cell r="G937">
            <v>0</v>
          </cell>
          <cell r="H937">
            <v>68.349999999999994</v>
          </cell>
          <cell r="K937">
            <v>68.349999999999994</v>
          </cell>
        </row>
        <row r="938">
          <cell r="C938" t="str">
            <v>UGN12370</v>
          </cell>
          <cell r="F938">
            <v>7482.74</v>
          </cell>
          <cell r="G938">
            <v>0</v>
          </cell>
          <cell r="H938">
            <v>7482.74</v>
          </cell>
          <cell r="K938">
            <v>6671.12</v>
          </cell>
        </row>
        <row r="939">
          <cell r="C939" t="str">
            <v>UGN12370</v>
          </cell>
          <cell r="F939">
            <v>323292.74</v>
          </cell>
          <cell r="G939">
            <v>0</v>
          </cell>
          <cell r="H939">
            <v>323292.74</v>
          </cell>
          <cell r="K939">
            <v>436881.87</v>
          </cell>
        </row>
        <row r="940">
          <cell r="C940" t="str">
            <v>UGN12370</v>
          </cell>
          <cell r="F940">
            <v>3411727.1</v>
          </cell>
          <cell r="G940">
            <v>0</v>
          </cell>
          <cell r="H940">
            <v>3411727.1</v>
          </cell>
          <cell r="K940">
            <v>6652029.5499999998</v>
          </cell>
        </row>
        <row r="941">
          <cell r="C941" t="str">
            <v>UGN12370</v>
          </cell>
          <cell r="F941">
            <v>2441860.4</v>
          </cell>
          <cell r="G941">
            <v>0</v>
          </cell>
          <cell r="H941">
            <v>2441860.4</v>
          </cell>
          <cell r="K941">
            <v>3537148.04</v>
          </cell>
        </row>
        <row r="942">
          <cell r="C942" t="str">
            <v>UGN12370</v>
          </cell>
          <cell r="F942">
            <v>0</v>
          </cell>
          <cell r="G942">
            <v>2194241.2200000002</v>
          </cell>
          <cell r="H942">
            <v>-2194241.2200000002</v>
          </cell>
          <cell r="K942">
            <v>-2120447</v>
          </cell>
        </row>
        <row r="943">
          <cell r="C943" t="str">
            <v>UGN12370M</v>
          </cell>
          <cell r="F943">
            <v>2194241.2200000002</v>
          </cell>
          <cell r="G943">
            <v>0</v>
          </cell>
          <cell r="H943">
            <v>2194241.2200000002</v>
          </cell>
          <cell r="K943">
            <v>2120447</v>
          </cell>
        </row>
        <row r="944">
          <cell r="C944" t="str">
            <v>UGN12380</v>
          </cell>
          <cell r="F944">
            <v>167056</v>
          </cell>
          <cell r="G944">
            <v>0</v>
          </cell>
          <cell r="H944">
            <v>167056</v>
          </cell>
          <cell r="K944">
            <v>190331.95</v>
          </cell>
        </row>
        <row r="945">
          <cell r="C945" t="str">
            <v>UGN12380</v>
          </cell>
          <cell r="F945">
            <v>5017.62</v>
          </cell>
          <cell r="G945">
            <v>0</v>
          </cell>
          <cell r="H945">
            <v>5017.62</v>
          </cell>
          <cell r="K945">
            <v>5017.63</v>
          </cell>
        </row>
        <row r="946">
          <cell r="C946" t="str">
            <v>UGN12380</v>
          </cell>
          <cell r="F946">
            <v>239.4</v>
          </cell>
          <cell r="G946">
            <v>0</v>
          </cell>
          <cell r="H946">
            <v>239.4</v>
          </cell>
          <cell r="K946">
            <v>0</v>
          </cell>
        </row>
        <row r="947">
          <cell r="C947" t="str">
            <v>UGN12380</v>
          </cell>
          <cell r="F947">
            <v>3135</v>
          </cell>
          <cell r="G947">
            <v>0</v>
          </cell>
          <cell r="H947">
            <v>3135</v>
          </cell>
          <cell r="K947">
            <v>2640</v>
          </cell>
        </row>
        <row r="948">
          <cell r="C948" t="str">
            <v>UGN12380</v>
          </cell>
          <cell r="F948">
            <v>0</v>
          </cell>
          <cell r="G948">
            <v>0</v>
          </cell>
          <cell r="H948">
            <v>0</v>
          </cell>
          <cell r="K948">
            <v>49444.31</v>
          </cell>
        </row>
        <row r="949">
          <cell r="C949" t="str">
            <v>UGN12390</v>
          </cell>
          <cell r="F949">
            <v>296186.59999999998</v>
          </cell>
          <cell r="G949">
            <v>0</v>
          </cell>
          <cell r="H949">
            <v>296186.59999999998</v>
          </cell>
          <cell r="K949">
            <v>250296.85</v>
          </cell>
        </row>
        <row r="950">
          <cell r="C950" t="str">
            <v>UGN12400</v>
          </cell>
          <cell r="F950">
            <v>1576519.98</v>
          </cell>
          <cell r="G950">
            <v>0</v>
          </cell>
          <cell r="H950">
            <v>1576519.98</v>
          </cell>
          <cell r="K950">
            <v>3568851.73</v>
          </cell>
        </row>
        <row r="951">
          <cell r="C951" t="str">
            <v>UGN12400</v>
          </cell>
          <cell r="F951">
            <v>0</v>
          </cell>
          <cell r="G951">
            <v>0</v>
          </cell>
          <cell r="H951">
            <v>0</v>
          </cell>
          <cell r="K951">
            <v>15.88</v>
          </cell>
        </row>
        <row r="952">
          <cell r="C952" t="str">
            <v>UGN12400</v>
          </cell>
          <cell r="F952">
            <v>864.31</v>
          </cell>
          <cell r="G952">
            <v>0</v>
          </cell>
          <cell r="H952">
            <v>864.31</v>
          </cell>
          <cell r="K952">
            <v>3844.56</v>
          </cell>
        </row>
        <row r="953">
          <cell r="C953" t="str">
            <v>UGN12400</v>
          </cell>
          <cell r="F953">
            <v>0</v>
          </cell>
          <cell r="G953">
            <v>0</v>
          </cell>
          <cell r="H953">
            <v>0</v>
          </cell>
          <cell r="K953">
            <v>3755.79</v>
          </cell>
        </row>
        <row r="954">
          <cell r="C954" t="str">
            <v>UGN12410</v>
          </cell>
          <cell r="F954">
            <v>0</v>
          </cell>
          <cell r="G954">
            <v>0</v>
          </cell>
          <cell r="H954">
            <v>0</v>
          </cell>
          <cell r="K954">
            <v>66835.899999999994</v>
          </cell>
        </row>
        <row r="955">
          <cell r="C955" t="str">
            <v>UGN12410</v>
          </cell>
          <cell r="F955">
            <v>0</v>
          </cell>
          <cell r="G955">
            <v>0</v>
          </cell>
          <cell r="H955">
            <v>0</v>
          </cell>
          <cell r="K955">
            <v>1560767</v>
          </cell>
        </row>
        <row r="956">
          <cell r="C956" t="str">
            <v>UGN12420</v>
          </cell>
          <cell r="F956">
            <v>3232.8</v>
          </cell>
          <cell r="G956">
            <v>0</v>
          </cell>
          <cell r="H956">
            <v>3232.8</v>
          </cell>
          <cell r="K956">
            <v>63306.2</v>
          </cell>
        </row>
        <row r="957">
          <cell r="C957" t="str">
            <v>UGN12420</v>
          </cell>
          <cell r="F957">
            <v>0</v>
          </cell>
          <cell r="G957">
            <v>0</v>
          </cell>
          <cell r="H957">
            <v>0</v>
          </cell>
          <cell r="K957">
            <v>90735.8</v>
          </cell>
        </row>
        <row r="958">
          <cell r="C958" t="str">
            <v>UGN12420</v>
          </cell>
          <cell r="F958">
            <v>1803.03</v>
          </cell>
          <cell r="G958">
            <v>0</v>
          </cell>
          <cell r="H958">
            <v>1803.03</v>
          </cell>
          <cell r="K958">
            <v>2551.11</v>
          </cell>
        </row>
        <row r="959">
          <cell r="C959" t="str">
            <v>UGN12420</v>
          </cell>
          <cell r="F959">
            <v>21921.95</v>
          </cell>
          <cell r="G959">
            <v>0</v>
          </cell>
          <cell r="H959">
            <v>21921.95</v>
          </cell>
          <cell r="K959">
            <v>53596.38</v>
          </cell>
        </row>
        <row r="960">
          <cell r="C960" t="str">
            <v>UGN12420</v>
          </cell>
          <cell r="F960">
            <v>0</v>
          </cell>
          <cell r="G960">
            <v>342.34</v>
          </cell>
          <cell r="H960">
            <v>-342.34</v>
          </cell>
          <cell r="K960">
            <v>-342.34</v>
          </cell>
        </row>
        <row r="961">
          <cell r="C961" t="str">
            <v>UGN12420M</v>
          </cell>
          <cell r="F961">
            <v>342.34</v>
          </cell>
          <cell r="G961">
            <v>0</v>
          </cell>
          <cell r="H961">
            <v>342.34</v>
          </cell>
          <cell r="K961">
            <v>342.34</v>
          </cell>
        </row>
        <row r="962">
          <cell r="C962" t="str">
            <v>UGN14010</v>
          </cell>
          <cell r="F962">
            <v>3232.8</v>
          </cell>
          <cell r="G962">
            <v>0</v>
          </cell>
          <cell r="H962">
            <v>3232.8</v>
          </cell>
          <cell r="K962">
            <v>63306.2</v>
          </cell>
        </row>
        <row r="963">
          <cell r="C963" t="str">
            <v>UGN14010</v>
          </cell>
          <cell r="F963">
            <v>0</v>
          </cell>
          <cell r="G963">
            <v>0</v>
          </cell>
          <cell r="H963">
            <v>0</v>
          </cell>
          <cell r="K963">
            <v>90735.8</v>
          </cell>
        </row>
        <row r="964">
          <cell r="C964" t="str">
            <v>UGN14010</v>
          </cell>
          <cell r="F964">
            <v>1803.03</v>
          </cell>
          <cell r="G964">
            <v>0</v>
          </cell>
          <cell r="H964">
            <v>1803.03</v>
          </cell>
          <cell r="K964">
            <v>2551.11</v>
          </cell>
        </row>
        <row r="965">
          <cell r="C965" t="str">
            <v>UGN14010</v>
          </cell>
          <cell r="F965">
            <v>21921.95</v>
          </cell>
          <cell r="G965">
            <v>0</v>
          </cell>
          <cell r="H965">
            <v>21921.95</v>
          </cell>
          <cell r="K965">
            <v>53596.38</v>
          </cell>
        </row>
        <row r="966">
          <cell r="C966" t="str">
            <v>UGN14020</v>
          </cell>
          <cell r="F966">
            <v>3232.8</v>
          </cell>
          <cell r="G966">
            <v>0</v>
          </cell>
          <cell r="H966">
            <v>3232.8</v>
          </cell>
          <cell r="K966">
            <v>63306.2</v>
          </cell>
        </row>
        <row r="967">
          <cell r="C967" t="str">
            <v>UGN14110</v>
          </cell>
          <cell r="F967">
            <v>0</v>
          </cell>
          <cell r="G967">
            <v>0</v>
          </cell>
          <cell r="H967">
            <v>0</v>
          </cell>
          <cell r="K967">
            <v>90735.8</v>
          </cell>
        </row>
        <row r="968">
          <cell r="C968" t="str">
            <v>UGN14110</v>
          </cell>
          <cell r="F968">
            <v>1803.03</v>
          </cell>
          <cell r="G968">
            <v>0</v>
          </cell>
          <cell r="H968">
            <v>1803.03</v>
          </cell>
          <cell r="K968">
            <v>2551.11</v>
          </cell>
        </row>
        <row r="969">
          <cell r="C969" t="str">
            <v>UGN14120</v>
          </cell>
          <cell r="F969">
            <v>0</v>
          </cell>
          <cell r="G969">
            <v>0</v>
          </cell>
          <cell r="H969">
            <v>0</v>
          </cell>
          <cell r="K969">
            <v>90735.8</v>
          </cell>
        </row>
        <row r="970">
          <cell r="C970" t="str">
            <v>UGN14150</v>
          </cell>
          <cell r="F970">
            <v>1803.03</v>
          </cell>
          <cell r="G970">
            <v>0</v>
          </cell>
          <cell r="H970">
            <v>1803.03</v>
          </cell>
          <cell r="K970">
            <v>2551.11</v>
          </cell>
        </row>
        <row r="971">
          <cell r="C971" t="str">
            <v>UGN14160</v>
          </cell>
          <cell r="F971">
            <v>21921.95</v>
          </cell>
          <cell r="G971">
            <v>0</v>
          </cell>
          <cell r="H971">
            <v>21921.95</v>
          </cell>
          <cell r="K971">
            <v>53596.38</v>
          </cell>
        </row>
        <row r="972">
          <cell r="C972" t="str">
            <v>UGN14180</v>
          </cell>
          <cell r="F972">
            <v>21921.95</v>
          </cell>
          <cell r="G972">
            <v>0</v>
          </cell>
          <cell r="H972">
            <v>21921.95</v>
          </cell>
          <cell r="K972">
            <v>53596.38</v>
          </cell>
        </row>
        <row r="973">
          <cell r="C973" t="str">
            <v>UGN14190</v>
          </cell>
          <cell r="F973">
            <v>66478.02</v>
          </cell>
          <cell r="G973">
            <v>0</v>
          </cell>
          <cell r="H973">
            <v>66478.02</v>
          </cell>
          <cell r="K973">
            <v>111886.91</v>
          </cell>
        </row>
        <row r="974">
          <cell r="C974" t="str">
            <v>UGN14190</v>
          </cell>
          <cell r="F974">
            <v>1450.58</v>
          </cell>
          <cell r="G974">
            <v>0</v>
          </cell>
          <cell r="H974">
            <v>1450.58</v>
          </cell>
          <cell r="K974">
            <v>0</v>
          </cell>
        </row>
        <row r="975">
          <cell r="C975" t="str">
            <v>UGN14200</v>
          </cell>
          <cell r="F975">
            <v>66478.02</v>
          </cell>
          <cell r="G975">
            <v>0</v>
          </cell>
          <cell r="H975">
            <v>66478.02</v>
          </cell>
          <cell r="K975">
            <v>111886.91</v>
          </cell>
        </row>
        <row r="976">
          <cell r="C976" t="str">
            <v>UGN14230</v>
          </cell>
          <cell r="F976">
            <v>66478.02</v>
          </cell>
          <cell r="G976">
            <v>0</v>
          </cell>
          <cell r="H976">
            <v>66478.02</v>
          </cell>
          <cell r="K976">
            <v>111886.91</v>
          </cell>
        </row>
        <row r="977">
          <cell r="C977" t="str">
            <v>UGN14290</v>
          </cell>
          <cell r="F977">
            <v>1450.58</v>
          </cell>
          <cell r="G977">
            <v>0</v>
          </cell>
          <cell r="H977">
            <v>1450.58</v>
          </cell>
          <cell r="K977">
            <v>0</v>
          </cell>
        </row>
        <row r="978">
          <cell r="C978" t="str">
            <v>UGN14320</v>
          </cell>
          <cell r="F978">
            <v>1450.58</v>
          </cell>
          <cell r="G978">
            <v>0</v>
          </cell>
          <cell r="H978">
            <v>1450.58</v>
          </cell>
          <cell r="K978">
            <v>0</v>
          </cell>
        </row>
        <row r="979">
          <cell r="C979" t="str">
            <v>UGN15010</v>
          </cell>
          <cell r="F979">
            <v>0</v>
          </cell>
          <cell r="G979">
            <v>0</v>
          </cell>
          <cell r="H979">
            <v>0</v>
          </cell>
          <cell r="K979">
            <v>6</v>
          </cell>
        </row>
        <row r="980">
          <cell r="C980" t="str">
            <v>UGN15010</v>
          </cell>
          <cell r="F980">
            <v>5000</v>
          </cell>
          <cell r="G980">
            <v>0</v>
          </cell>
          <cell r="H980">
            <v>5000</v>
          </cell>
          <cell r="K980">
            <v>5000</v>
          </cell>
        </row>
        <row r="981">
          <cell r="C981" t="str">
            <v>UGN15010</v>
          </cell>
          <cell r="F981">
            <v>32848.75</v>
          </cell>
          <cell r="G981">
            <v>0</v>
          </cell>
          <cell r="H981">
            <v>32848.75</v>
          </cell>
          <cell r="K981">
            <v>52274.98</v>
          </cell>
        </row>
        <row r="982">
          <cell r="C982" t="str">
            <v>UGN15010</v>
          </cell>
          <cell r="F982">
            <v>40778.720000000001</v>
          </cell>
          <cell r="G982">
            <v>0</v>
          </cell>
          <cell r="H982">
            <v>40778.720000000001</v>
          </cell>
          <cell r="K982">
            <v>40778.720000000001</v>
          </cell>
        </row>
        <row r="983">
          <cell r="C983" t="str">
            <v>UGN15010</v>
          </cell>
          <cell r="F983">
            <v>8374224.3899999997</v>
          </cell>
          <cell r="G983">
            <v>0</v>
          </cell>
          <cell r="H983">
            <v>8374224.3899999997</v>
          </cell>
          <cell r="K983">
            <v>10948.95</v>
          </cell>
        </row>
        <row r="984">
          <cell r="C984" t="str">
            <v>UGN15010</v>
          </cell>
          <cell r="F984">
            <v>12769160.42</v>
          </cell>
          <cell r="G984">
            <v>0</v>
          </cell>
          <cell r="H984">
            <v>12769160.42</v>
          </cell>
          <cell r="K984">
            <v>20014248.300000001</v>
          </cell>
        </row>
        <row r="985">
          <cell r="C985" t="str">
            <v>UGN15010</v>
          </cell>
          <cell r="F985">
            <v>5870.47</v>
          </cell>
          <cell r="G985">
            <v>0</v>
          </cell>
          <cell r="H985">
            <v>5870.47</v>
          </cell>
          <cell r="K985">
            <v>48826.15</v>
          </cell>
        </row>
        <row r="986">
          <cell r="C986" t="str">
            <v>UGN15010</v>
          </cell>
          <cell r="F986">
            <v>10000000</v>
          </cell>
          <cell r="G986">
            <v>0</v>
          </cell>
          <cell r="H986">
            <v>10000000</v>
          </cell>
          <cell r="K986">
            <v>4000000</v>
          </cell>
        </row>
        <row r="987">
          <cell r="C987" t="str">
            <v>UGN15010</v>
          </cell>
          <cell r="F987">
            <v>0</v>
          </cell>
          <cell r="G987">
            <v>0</v>
          </cell>
          <cell r="H987">
            <v>0</v>
          </cell>
          <cell r="K987">
            <v>750187.51</v>
          </cell>
        </row>
        <row r="988">
          <cell r="C988" t="str">
            <v>UGN15010</v>
          </cell>
          <cell r="F988">
            <v>0</v>
          </cell>
          <cell r="G988">
            <v>0</v>
          </cell>
          <cell r="H988">
            <v>0</v>
          </cell>
          <cell r="K988">
            <v>3369383.29</v>
          </cell>
        </row>
        <row r="989">
          <cell r="C989" t="str">
            <v>UGN15010</v>
          </cell>
          <cell r="F989">
            <v>62924.91</v>
          </cell>
          <cell r="G989">
            <v>0</v>
          </cell>
          <cell r="H989">
            <v>62924.91</v>
          </cell>
          <cell r="K989">
            <v>1114099.77</v>
          </cell>
        </row>
        <row r="990">
          <cell r="C990" t="str">
            <v>UGN15010</v>
          </cell>
          <cell r="F990">
            <v>-3080</v>
          </cell>
          <cell r="G990">
            <v>0</v>
          </cell>
          <cell r="H990">
            <v>-3080</v>
          </cell>
          <cell r="K990">
            <v>-1550</v>
          </cell>
        </row>
        <row r="991">
          <cell r="C991" t="str">
            <v>UGN15010</v>
          </cell>
          <cell r="F991">
            <v>449.09</v>
          </cell>
          <cell r="G991">
            <v>0</v>
          </cell>
          <cell r="H991">
            <v>449.09</v>
          </cell>
          <cell r="K991">
            <v>2601.8000000000002</v>
          </cell>
        </row>
        <row r="992">
          <cell r="C992" t="str">
            <v>UGN15010</v>
          </cell>
          <cell r="F992">
            <v>874.26</v>
          </cell>
          <cell r="G992">
            <v>0</v>
          </cell>
          <cell r="H992">
            <v>874.26</v>
          </cell>
          <cell r="K992">
            <v>787.19</v>
          </cell>
        </row>
        <row r="993">
          <cell r="C993" t="str">
            <v>UGN15010</v>
          </cell>
          <cell r="F993">
            <v>190.89</v>
          </cell>
          <cell r="G993">
            <v>0</v>
          </cell>
          <cell r="H993">
            <v>190.89</v>
          </cell>
          <cell r="K993">
            <v>1966.62</v>
          </cell>
        </row>
        <row r="994">
          <cell r="C994" t="str">
            <v>UGN15010</v>
          </cell>
          <cell r="F994">
            <v>417.06</v>
          </cell>
          <cell r="G994">
            <v>0</v>
          </cell>
          <cell r="H994">
            <v>417.06</v>
          </cell>
          <cell r="K994">
            <v>1130.42</v>
          </cell>
        </row>
        <row r="995">
          <cell r="C995" t="str">
            <v>UGN15010</v>
          </cell>
          <cell r="F995">
            <v>853.65</v>
          </cell>
          <cell r="G995">
            <v>0</v>
          </cell>
          <cell r="H995">
            <v>853.65</v>
          </cell>
          <cell r="K995">
            <v>721.36</v>
          </cell>
        </row>
        <row r="996">
          <cell r="C996" t="str">
            <v>UGN15010</v>
          </cell>
          <cell r="F996">
            <v>2034.39</v>
          </cell>
          <cell r="G996">
            <v>0</v>
          </cell>
          <cell r="H996">
            <v>2034.39</v>
          </cell>
          <cell r="K996">
            <v>2043.16</v>
          </cell>
        </row>
        <row r="997">
          <cell r="C997" t="str">
            <v>UGN15010</v>
          </cell>
          <cell r="F997">
            <v>84.38</v>
          </cell>
          <cell r="G997">
            <v>0</v>
          </cell>
          <cell r="H997">
            <v>84.38</v>
          </cell>
          <cell r="K997">
            <v>276.89</v>
          </cell>
        </row>
        <row r="998">
          <cell r="C998" t="str">
            <v>UGN15010</v>
          </cell>
          <cell r="F998">
            <v>428.02</v>
          </cell>
          <cell r="G998">
            <v>0</v>
          </cell>
          <cell r="H998">
            <v>428.02</v>
          </cell>
          <cell r="K998">
            <v>1667.37</v>
          </cell>
        </row>
        <row r="999">
          <cell r="C999" t="str">
            <v>UGN15010</v>
          </cell>
          <cell r="F999">
            <v>3420.23</v>
          </cell>
          <cell r="G999">
            <v>0</v>
          </cell>
          <cell r="H999">
            <v>3420.23</v>
          </cell>
          <cell r="K999">
            <v>3068.26</v>
          </cell>
        </row>
        <row r="1000">
          <cell r="C1000" t="str">
            <v>UGN15010</v>
          </cell>
          <cell r="F1000">
            <v>32.28</v>
          </cell>
          <cell r="G1000">
            <v>0</v>
          </cell>
          <cell r="H1000">
            <v>32.28</v>
          </cell>
          <cell r="K1000">
            <v>32.28</v>
          </cell>
        </row>
        <row r="1001">
          <cell r="C1001" t="str">
            <v>UGN15010</v>
          </cell>
          <cell r="F1001">
            <v>547.77</v>
          </cell>
          <cell r="G1001">
            <v>0</v>
          </cell>
          <cell r="H1001">
            <v>547.77</v>
          </cell>
          <cell r="K1001">
            <v>547.77</v>
          </cell>
        </row>
        <row r="1002">
          <cell r="C1002" t="str">
            <v>UGN15030</v>
          </cell>
          <cell r="F1002">
            <v>0</v>
          </cell>
          <cell r="G1002">
            <v>0</v>
          </cell>
          <cell r="H1002">
            <v>0</v>
          </cell>
          <cell r="K1002">
            <v>6</v>
          </cell>
        </row>
        <row r="1003">
          <cell r="C1003" t="str">
            <v>UGN15030</v>
          </cell>
          <cell r="F1003">
            <v>5000</v>
          </cell>
          <cell r="G1003">
            <v>0</v>
          </cell>
          <cell r="H1003">
            <v>5000</v>
          </cell>
          <cell r="K1003">
            <v>5000</v>
          </cell>
        </row>
        <row r="1004">
          <cell r="C1004" t="str">
            <v>UGN15030</v>
          </cell>
          <cell r="F1004">
            <v>32848.75</v>
          </cell>
          <cell r="G1004">
            <v>0</v>
          </cell>
          <cell r="H1004">
            <v>32848.75</v>
          </cell>
          <cell r="K1004">
            <v>52274.98</v>
          </cell>
        </row>
        <row r="1005">
          <cell r="C1005" t="str">
            <v>UGN15030</v>
          </cell>
          <cell r="F1005">
            <v>40778.720000000001</v>
          </cell>
          <cell r="G1005">
            <v>0</v>
          </cell>
          <cell r="H1005">
            <v>40778.720000000001</v>
          </cell>
          <cell r="K1005">
            <v>40778.720000000001</v>
          </cell>
        </row>
        <row r="1006">
          <cell r="C1006" t="str">
            <v>UGN15030</v>
          </cell>
          <cell r="F1006">
            <v>8374224.3899999997</v>
          </cell>
          <cell r="G1006">
            <v>0</v>
          </cell>
          <cell r="H1006">
            <v>8374224.3899999997</v>
          </cell>
          <cell r="K1006">
            <v>10948.95</v>
          </cell>
        </row>
        <row r="1007">
          <cell r="C1007" t="str">
            <v>UGN15030</v>
          </cell>
          <cell r="F1007">
            <v>12769160.42</v>
          </cell>
          <cell r="G1007">
            <v>0</v>
          </cell>
          <cell r="H1007">
            <v>12769160.42</v>
          </cell>
          <cell r="K1007">
            <v>20014248.300000001</v>
          </cell>
        </row>
        <row r="1008">
          <cell r="C1008" t="str">
            <v>UGN15030</v>
          </cell>
          <cell r="F1008">
            <v>5870.47</v>
          </cell>
          <cell r="G1008">
            <v>0</v>
          </cell>
          <cell r="H1008">
            <v>5870.47</v>
          </cell>
          <cell r="K1008">
            <v>48826.15</v>
          </cell>
        </row>
        <row r="1009">
          <cell r="C1009" t="str">
            <v>UGN15030</v>
          </cell>
          <cell r="F1009">
            <v>10000000</v>
          </cell>
          <cell r="G1009">
            <v>0</v>
          </cell>
          <cell r="H1009">
            <v>10000000</v>
          </cell>
          <cell r="K1009">
            <v>4000000</v>
          </cell>
        </row>
        <row r="1010">
          <cell r="C1010" t="str">
            <v>UGN15030</v>
          </cell>
          <cell r="F1010">
            <v>0</v>
          </cell>
          <cell r="G1010">
            <v>0</v>
          </cell>
          <cell r="H1010">
            <v>0</v>
          </cell>
          <cell r="K1010">
            <v>750187.51</v>
          </cell>
        </row>
        <row r="1011">
          <cell r="C1011" t="str">
            <v>UGN15030</v>
          </cell>
          <cell r="F1011">
            <v>0</v>
          </cell>
          <cell r="G1011">
            <v>0</v>
          </cell>
          <cell r="H1011">
            <v>0</v>
          </cell>
          <cell r="K1011">
            <v>3369383.29</v>
          </cell>
        </row>
        <row r="1012">
          <cell r="C1012" t="str">
            <v>UGN15030</v>
          </cell>
          <cell r="F1012">
            <v>62924.91</v>
          </cell>
          <cell r="G1012">
            <v>0</v>
          </cell>
          <cell r="H1012">
            <v>62924.91</v>
          </cell>
          <cell r="K1012">
            <v>1114099.77</v>
          </cell>
        </row>
        <row r="1013">
          <cell r="C1013" t="str">
            <v>UGN15030</v>
          </cell>
          <cell r="F1013">
            <v>-3080</v>
          </cell>
          <cell r="G1013">
            <v>0</v>
          </cell>
          <cell r="H1013">
            <v>-3080</v>
          </cell>
          <cell r="K1013">
            <v>-1550</v>
          </cell>
        </row>
        <row r="1014">
          <cell r="C1014" t="str">
            <v>UGN15050</v>
          </cell>
          <cell r="F1014">
            <v>0</v>
          </cell>
          <cell r="G1014">
            <v>0</v>
          </cell>
          <cell r="H1014">
            <v>0</v>
          </cell>
          <cell r="K1014">
            <v>6</v>
          </cell>
        </row>
        <row r="1015">
          <cell r="C1015" t="str">
            <v>UGN15050</v>
          </cell>
          <cell r="F1015">
            <v>5000</v>
          </cell>
          <cell r="G1015">
            <v>0</v>
          </cell>
          <cell r="H1015">
            <v>5000</v>
          </cell>
          <cell r="K1015">
            <v>5000</v>
          </cell>
        </row>
        <row r="1016">
          <cell r="C1016" t="str">
            <v>UGN15050</v>
          </cell>
          <cell r="F1016">
            <v>32848.75</v>
          </cell>
          <cell r="G1016">
            <v>0</v>
          </cell>
          <cell r="H1016">
            <v>32848.75</v>
          </cell>
          <cell r="K1016">
            <v>52274.98</v>
          </cell>
        </row>
        <row r="1017">
          <cell r="C1017" t="str">
            <v>UGN15050</v>
          </cell>
          <cell r="F1017">
            <v>40778.720000000001</v>
          </cell>
          <cell r="G1017">
            <v>0</v>
          </cell>
          <cell r="H1017">
            <v>40778.720000000001</v>
          </cell>
          <cell r="K1017">
            <v>40778.720000000001</v>
          </cell>
        </row>
        <row r="1018">
          <cell r="C1018" t="str">
            <v>UGN15050</v>
          </cell>
          <cell r="F1018">
            <v>8374224.3899999997</v>
          </cell>
          <cell r="G1018">
            <v>0</v>
          </cell>
          <cell r="H1018">
            <v>8374224.3899999997</v>
          </cell>
          <cell r="K1018">
            <v>10948.95</v>
          </cell>
        </row>
        <row r="1019">
          <cell r="C1019" t="str">
            <v>UGN15050</v>
          </cell>
          <cell r="F1019">
            <v>12769160.42</v>
          </cell>
          <cell r="G1019">
            <v>0</v>
          </cell>
          <cell r="H1019">
            <v>12769160.42</v>
          </cell>
          <cell r="K1019">
            <v>20014248.300000001</v>
          </cell>
        </row>
        <row r="1020">
          <cell r="C1020" t="str">
            <v>UGN15050</v>
          </cell>
          <cell r="F1020">
            <v>5870.47</v>
          </cell>
          <cell r="G1020">
            <v>0</v>
          </cell>
          <cell r="H1020">
            <v>5870.47</v>
          </cell>
          <cell r="K1020">
            <v>48826.15</v>
          </cell>
        </row>
        <row r="1021">
          <cell r="C1021" t="str">
            <v>UGN15050</v>
          </cell>
          <cell r="F1021">
            <v>10000000</v>
          </cell>
          <cell r="G1021">
            <v>0</v>
          </cell>
          <cell r="H1021">
            <v>10000000</v>
          </cell>
          <cell r="K1021">
            <v>4000000</v>
          </cell>
        </row>
        <row r="1022">
          <cell r="C1022" t="str">
            <v>UGN15050</v>
          </cell>
          <cell r="F1022">
            <v>0</v>
          </cell>
          <cell r="G1022">
            <v>0</v>
          </cell>
          <cell r="H1022">
            <v>0</v>
          </cell>
          <cell r="K1022">
            <v>750187.51</v>
          </cell>
        </row>
        <row r="1023">
          <cell r="C1023" t="str">
            <v>UGN15050</v>
          </cell>
          <cell r="F1023">
            <v>0</v>
          </cell>
          <cell r="G1023">
            <v>0</v>
          </cell>
          <cell r="H1023">
            <v>0</v>
          </cell>
          <cell r="K1023">
            <v>3369383.29</v>
          </cell>
        </row>
        <row r="1024">
          <cell r="C1024" t="str">
            <v>UGN15060</v>
          </cell>
          <cell r="F1024">
            <v>62924.91</v>
          </cell>
          <cell r="G1024">
            <v>0</v>
          </cell>
          <cell r="H1024">
            <v>62924.91</v>
          </cell>
          <cell r="K1024">
            <v>1114099.77</v>
          </cell>
        </row>
        <row r="1025">
          <cell r="C1025" t="str">
            <v>UGN15060</v>
          </cell>
          <cell r="F1025">
            <v>-3080</v>
          </cell>
          <cell r="G1025">
            <v>0</v>
          </cell>
          <cell r="H1025">
            <v>-3080</v>
          </cell>
          <cell r="K1025">
            <v>-1550</v>
          </cell>
        </row>
        <row r="1026">
          <cell r="C1026" t="str">
            <v>UGN15120</v>
          </cell>
          <cell r="F1026">
            <v>449.09</v>
          </cell>
          <cell r="G1026">
            <v>0</v>
          </cell>
          <cell r="H1026">
            <v>449.09</v>
          </cell>
          <cell r="K1026">
            <v>2601.8000000000002</v>
          </cell>
        </row>
        <row r="1027">
          <cell r="C1027" t="str">
            <v>UGN15120</v>
          </cell>
          <cell r="F1027">
            <v>874.26</v>
          </cell>
          <cell r="G1027">
            <v>0</v>
          </cell>
          <cell r="H1027">
            <v>874.26</v>
          </cell>
          <cell r="K1027">
            <v>787.19</v>
          </cell>
        </row>
        <row r="1028">
          <cell r="C1028" t="str">
            <v>UGN15120</v>
          </cell>
          <cell r="F1028">
            <v>190.89</v>
          </cell>
          <cell r="G1028">
            <v>0</v>
          </cell>
          <cell r="H1028">
            <v>190.89</v>
          </cell>
          <cell r="K1028">
            <v>1966.62</v>
          </cell>
        </row>
        <row r="1029">
          <cell r="C1029" t="str">
            <v>UGN15120</v>
          </cell>
          <cell r="F1029">
            <v>417.06</v>
          </cell>
          <cell r="G1029">
            <v>0</v>
          </cell>
          <cell r="H1029">
            <v>417.06</v>
          </cell>
          <cell r="K1029">
            <v>1130.42</v>
          </cell>
        </row>
        <row r="1030">
          <cell r="C1030" t="str">
            <v>UGN15120</v>
          </cell>
          <cell r="F1030">
            <v>853.65</v>
          </cell>
          <cell r="G1030">
            <v>0</v>
          </cell>
          <cell r="H1030">
            <v>853.65</v>
          </cell>
          <cell r="K1030">
            <v>721.36</v>
          </cell>
        </row>
        <row r="1031">
          <cell r="C1031" t="str">
            <v>UGN15120</v>
          </cell>
          <cell r="F1031">
            <v>2034.39</v>
          </cell>
          <cell r="G1031">
            <v>0</v>
          </cell>
          <cell r="H1031">
            <v>2034.39</v>
          </cell>
          <cell r="K1031">
            <v>2043.16</v>
          </cell>
        </row>
        <row r="1032">
          <cell r="C1032" t="str">
            <v>UGN15120</v>
          </cell>
          <cell r="F1032">
            <v>84.38</v>
          </cell>
          <cell r="G1032">
            <v>0</v>
          </cell>
          <cell r="H1032">
            <v>84.38</v>
          </cell>
          <cell r="K1032">
            <v>276.89</v>
          </cell>
        </row>
        <row r="1033">
          <cell r="C1033" t="str">
            <v>UGN15120</v>
          </cell>
          <cell r="F1033">
            <v>428.02</v>
          </cell>
          <cell r="G1033">
            <v>0</v>
          </cell>
          <cell r="H1033">
            <v>428.02</v>
          </cell>
          <cell r="K1033">
            <v>1667.37</v>
          </cell>
        </row>
        <row r="1034">
          <cell r="C1034" t="str">
            <v>UGN15120</v>
          </cell>
          <cell r="F1034">
            <v>3420.23</v>
          </cell>
          <cell r="G1034">
            <v>0</v>
          </cell>
          <cell r="H1034">
            <v>3420.23</v>
          </cell>
          <cell r="K1034">
            <v>3068.26</v>
          </cell>
        </row>
        <row r="1035">
          <cell r="C1035" t="str">
            <v>UGN15120</v>
          </cell>
          <cell r="F1035">
            <v>32.28</v>
          </cell>
          <cell r="G1035">
            <v>0</v>
          </cell>
          <cell r="H1035">
            <v>32.28</v>
          </cell>
          <cell r="K1035">
            <v>32.28</v>
          </cell>
        </row>
        <row r="1036">
          <cell r="C1036" t="str">
            <v>UGN15120</v>
          </cell>
          <cell r="F1036">
            <v>547.77</v>
          </cell>
          <cell r="G1036">
            <v>0</v>
          </cell>
          <cell r="H1036">
            <v>547.77</v>
          </cell>
          <cell r="K1036">
            <v>547.77</v>
          </cell>
        </row>
        <row r="1037">
          <cell r="C1037" t="str">
            <v>UGN16010</v>
          </cell>
          <cell r="F1037">
            <v>11135667.109999999</v>
          </cell>
          <cell r="G1037">
            <v>0</v>
          </cell>
          <cell r="H1037">
            <v>11135667.109999999</v>
          </cell>
          <cell r="K1037">
            <v>10829882.310000001</v>
          </cell>
        </row>
        <row r="1038">
          <cell r="C1038" t="str">
            <v>UGN16010</v>
          </cell>
          <cell r="F1038">
            <v>3825687.33</v>
          </cell>
          <cell r="G1038">
            <v>0</v>
          </cell>
          <cell r="H1038">
            <v>3825687.33</v>
          </cell>
          <cell r="K1038">
            <v>3825687.33</v>
          </cell>
        </row>
        <row r="1039">
          <cell r="C1039" t="str">
            <v>UGN16010</v>
          </cell>
          <cell r="F1039">
            <v>4163445.35</v>
          </cell>
          <cell r="G1039">
            <v>0</v>
          </cell>
          <cell r="H1039">
            <v>4163445.35</v>
          </cell>
          <cell r="K1039">
            <v>4163445.35</v>
          </cell>
        </row>
        <row r="1040">
          <cell r="C1040" t="str">
            <v>UGN16010</v>
          </cell>
          <cell r="F1040">
            <v>5898596</v>
          </cell>
          <cell r="G1040">
            <v>0</v>
          </cell>
          <cell r="H1040">
            <v>5898596</v>
          </cell>
          <cell r="K1040">
            <v>5898596</v>
          </cell>
        </row>
        <row r="1041">
          <cell r="C1041" t="str">
            <v>UGN16010</v>
          </cell>
          <cell r="F1041">
            <v>2532623.2799999998</v>
          </cell>
          <cell r="G1041">
            <v>0</v>
          </cell>
          <cell r="H1041">
            <v>2532623.2799999998</v>
          </cell>
          <cell r="K1041">
            <v>2433030.15</v>
          </cell>
        </row>
        <row r="1042">
          <cell r="C1042" t="str">
            <v>UGN16010</v>
          </cell>
          <cell r="F1042">
            <v>34000</v>
          </cell>
          <cell r="G1042">
            <v>0</v>
          </cell>
          <cell r="H1042">
            <v>34000</v>
          </cell>
          <cell r="K1042">
            <v>34000</v>
          </cell>
        </row>
        <row r="1043">
          <cell r="C1043" t="str">
            <v>UGN16010</v>
          </cell>
          <cell r="F1043">
            <v>18109642.32</v>
          </cell>
          <cell r="G1043">
            <v>0</v>
          </cell>
          <cell r="H1043">
            <v>18109642.32</v>
          </cell>
          <cell r="K1043">
            <v>15182551.67</v>
          </cell>
        </row>
        <row r="1044">
          <cell r="C1044" t="str">
            <v>UGN16010</v>
          </cell>
          <cell r="F1044">
            <v>6861968.5800000001</v>
          </cell>
          <cell r="G1044">
            <v>0</v>
          </cell>
          <cell r="H1044">
            <v>6861968.5800000001</v>
          </cell>
          <cell r="K1044">
            <v>6220675.5700000003</v>
          </cell>
        </row>
        <row r="1045">
          <cell r="C1045" t="str">
            <v>UGN16010</v>
          </cell>
          <cell r="F1045">
            <v>0</v>
          </cell>
          <cell r="G1045">
            <v>0</v>
          </cell>
          <cell r="H1045">
            <v>0</v>
          </cell>
          <cell r="K1045">
            <v>379103.34</v>
          </cell>
        </row>
        <row r="1046">
          <cell r="C1046" t="str">
            <v>UGN16010</v>
          </cell>
          <cell r="F1046">
            <v>379103.34</v>
          </cell>
          <cell r="G1046">
            <v>0</v>
          </cell>
          <cell r="H1046">
            <v>379103.34</v>
          </cell>
          <cell r="K1046">
            <v>0</v>
          </cell>
        </row>
        <row r="1047">
          <cell r="C1047" t="str">
            <v>UGN16010</v>
          </cell>
          <cell r="F1047">
            <v>72695.899999999994</v>
          </cell>
          <cell r="G1047">
            <v>0</v>
          </cell>
          <cell r="H1047">
            <v>72695.899999999994</v>
          </cell>
          <cell r="K1047">
            <v>0</v>
          </cell>
        </row>
        <row r="1048">
          <cell r="C1048" t="str">
            <v>UGN16010</v>
          </cell>
          <cell r="F1048">
            <v>145564.26999999999</v>
          </cell>
          <cell r="G1048">
            <v>0</v>
          </cell>
          <cell r="H1048">
            <v>145564.26999999999</v>
          </cell>
          <cell r="K1048">
            <v>0</v>
          </cell>
        </row>
        <row r="1049">
          <cell r="C1049" t="str">
            <v>UGN16010</v>
          </cell>
          <cell r="F1049">
            <v>887301.86</v>
          </cell>
          <cell r="G1049">
            <v>0</v>
          </cell>
          <cell r="H1049">
            <v>887301.86</v>
          </cell>
          <cell r="K1049">
            <v>0</v>
          </cell>
        </row>
        <row r="1050">
          <cell r="C1050" t="str">
            <v>UGN16010</v>
          </cell>
          <cell r="F1050">
            <v>958559.58</v>
          </cell>
          <cell r="G1050">
            <v>0</v>
          </cell>
          <cell r="H1050">
            <v>958559.58</v>
          </cell>
          <cell r="K1050">
            <v>0</v>
          </cell>
        </row>
        <row r="1051">
          <cell r="C1051" t="str">
            <v>UGN16010</v>
          </cell>
          <cell r="F1051">
            <v>0</v>
          </cell>
          <cell r="G1051">
            <v>0</v>
          </cell>
          <cell r="H1051">
            <v>0</v>
          </cell>
          <cell r="K1051">
            <v>72695.899999999994</v>
          </cell>
        </row>
        <row r="1052">
          <cell r="C1052" t="str">
            <v>UGN16010</v>
          </cell>
          <cell r="F1052">
            <v>0</v>
          </cell>
          <cell r="G1052">
            <v>0</v>
          </cell>
          <cell r="H1052">
            <v>0</v>
          </cell>
          <cell r="K1052">
            <v>111562.4</v>
          </cell>
        </row>
        <row r="1053">
          <cell r="C1053" t="str">
            <v>UGN16010</v>
          </cell>
          <cell r="F1053">
            <v>0</v>
          </cell>
          <cell r="G1053">
            <v>0</v>
          </cell>
          <cell r="H1053">
            <v>0</v>
          </cell>
          <cell r="K1053">
            <v>34001.870000000003</v>
          </cell>
        </row>
        <row r="1054">
          <cell r="C1054" t="str">
            <v>UGN16010</v>
          </cell>
          <cell r="F1054">
            <v>0</v>
          </cell>
          <cell r="G1054">
            <v>0</v>
          </cell>
          <cell r="H1054">
            <v>0</v>
          </cell>
          <cell r="K1054">
            <v>103541.19</v>
          </cell>
        </row>
        <row r="1055">
          <cell r="C1055" t="str">
            <v>UGN16010</v>
          </cell>
          <cell r="F1055">
            <v>0</v>
          </cell>
          <cell r="G1055">
            <v>0</v>
          </cell>
          <cell r="H1055">
            <v>0</v>
          </cell>
          <cell r="K1055">
            <v>783760.67</v>
          </cell>
        </row>
        <row r="1056">
          <cell r="C1056" t="str">
            <v>UGN16010</v>
          </cell>
          <cell r="F1056">
            <v>0</v>
          </cell>
          <cell r="G1056">
            <v>0</v>
          </cell>
          <cell r="H1056">
            <v>0</v>
          </cell>
          <cell r="K1056">
            <v>958559.58</v>
          </cell>
        </row>
        <row r="1057">
          <cell r="C1057" t="str">
            <v>UGN16020</v>
          </cell>
          <cell r="F1057">
            <v>11135667.109999999</v>
          </cell>
          <cell r="G1057">
            <v>0</v>
          </cell>
          <cell r="H1057">
            <v>11135667.109999999</v>
          </cell>
          <cell r="K1057">
            <v>10829882.310000001</v>
          </cell>
        </row>
        <row r="1058">
          <cell r="C1058" t="str">
            <v>UGN16020</v>
          </cell>
          <cell r="F1058">
            <v>3825687.33</v>
          </cell>
          <cell r="G1058">
            <v>0</v>
          </cell>
          <cell r="H1058">
            <v>3825687.33</v>
          </cell>
          <cell r="K1058">
            <v>3825687.33</v>
          </cell>
        </row>
        <row r="1059">
          <cell r="C1059" t="str">
            <v>UGN16020</v>
          </cell>
          <cell r="F1059">
            <v>4163445.35</v>
          </cell>
          <cell r="G1059">
            <v>0</v>
          </cell>
          <cell r="H1059">
            <v>4163445.35</v>
          </cell>
          <cell r="K1059">
            <v>4163445.35</v>
          </cell>
        </row>
        <row r="1060">
          <cell r="C1060" t="str">
            <v>UGN16020</v>
          </cell>
          <cell r="F1060">
            <v>5898596</v>
          </cell>
          <cell r="G1060">
            <v>0</v>
          </cell>
          <cell r="H1060">
            <v>5898596</v>
          </cell>
          <cell r="K1060">
            <v>5898596</v>
          </cell>
        </row>
        <row r="1061">
          <cell r="C1061" t="str">
            <v>UGN16020</v>
          </cell>
          <cell r="F1061">
            <v>2532623.2799999998</v>
          </cell>
          <cell r="G1061">
            <v>0</v>
          </cell>
          <cell r="H1061">
            <v>2532623.2799999998</v>
          </cell>
          <cell r="K1061">
            <v>2433030.15</v>
          </cell>
        </row>
        <row r="1062">
          <cell r="C1062" t="str">
            <v>UGN16020</v>
          </cell>
          <cell r="F1062">
            <v>34000</v>
          </cell>
          <cell r="G1062">
            <v>0</v>
          </cell>
          <cell r="H1062">
            <v>34000</v>
          </cell>
          <cell r="K1062">
            <v>34000</v>
          </cell>
        </row>
        <row r="1063">
          <cell r="C1063" t="str">
            <v>UGN16020</v>
          </cell>
          <cell r="F1063">
            <v>18109642.32</v>
          </cell>
          <cell r="G1063">
            <v>0</v>
          </cell>
          <cell r="H1063">
            <v>18109642.32</v>
          </cell>
          <cell r="K1063">
            <v>15182551.67</v>
          </cell>
        </row>
        <row r="1064">
          <cell r="C1064" t="str">
            <v>UGN16040</v>
          </cell>
          <cell r="F1064">
            <v>6861968.5800000001</v>
          </cell>
          <cell r="G1064">
            <v>0</v>
          </cell>
          <cell r="H1064">
            <v>6861968.5800000001</v>
          </cell>
          <cell r="K1064">
            <v>6220675.5700000003</v>
          </cell>
        </row>
        <row r="1065">
          <cell r="C1065" t="str">
            <v>UGN16040</v>
          </cell>
          <cell r="F1065">
            <v>0</v>
          </cell>
          <cell r="G1065">
            <v>0</v>
          </cell>
          <cell r="H1065">
            <v>0</v>
          </cell>
          <cell r="K1065">
            <v>379103.34</v>
          </cell>
        </row>
        <row r="1066">
          <cell r="C1066" t="str">
            <v>UGN16040</v>
          </cell>
          <cell r="F1066">
            <v>379103.34</v>
          </cell>
          <cell r="G1066">
            <v>0</v>
          </cell>
          <cell r="H1066">
            <v>379103.34</v>
          </cell>
          <cell r="K1066">
            <v>0</v>
          </cell>
        </row>
        <row r="1067">
          <cell r="C1067" t="str">
            <v>UGN16040</v>
          </cell>
          <cell r="F1067">
            <v>72695.899999999994</v>
          </cell>
          <cell r="G1067">
            <v>0</v>
          </cell>
          <cell r="H1067">
            <v>72695.899999999994</v>
          </cell>
          <cell r="K1067">
            <v>0</v>
          </cell>
        </row>
        <row r="1068">
          <cell r="C1068" t="str">
            <v>UGN16040</v>
          </cell>
          <cell r="F1068">
            <v>145564.26999999999</v>
          </cell>
          <cell r="G1068">
            <v>0</v>
          </cell>
          <cell r="H1068">
            <v>145564.26999999999</v>
          </cell>
          <cell r="K1068">
            <v>0</v>
          </cell>
        </row>
        <row r="1069">
          <cell r="C1069" t="str">
            <v>UGN16040</v>
          </cell>
          <cell r="F1069">
            <v>887301.86</v>
          </cell>
          <cell r="G1069">
            <v>0</v>
          </cell>
          <cell r="H1069">
            <v>887301.86</v>
          </cell>
          <cell r="K1069">
            <v>0</v>
          </cell>
        </row>
        <row r="1070">
          <cell r="C1070" t="str">
            <v>UGN16040</v>
          </cell>
          <cell r="F1070">
            <v>958559.58</v>
          </cell>
          <cell r="G1070">
            <v>0</v>
          </cell>
          <cell r="H1070">
            <v>958559.58</v>
          </cell>
          <cell r="K1070">
            <v>0</v>
          </cell>
        </row>
        <row r="1071">
          <cell r="C1071" t="str">
            <v>UGN16040</v>
          </cell>
          <cell r="F1071">
            <v>0</v>
          </cell>
          <cell r="G1071">
            <v>0</v>
          </cell>
          <cell r="H1071">
            <v>0</v>
          </cell>
          <cell r="K1071">
            <v>72695.899999999994</v>
          </cell>
        </row>
        <row r="1072">
          <cell r="C1072" t="str">
            <v>UGN16040</v>
          </cell>
          <cell r="F1072">
            <v>0</v>
          </cell>
          <cell r="G1072">
            <v>0</v>
          </cell>
          <cell r="H1072">
            <v>0</v>
          </cell>
          <cell r="K1072">
            <v>111562.4</v>
          </cell>
        </row>
        <row r="1073">
          <cell r="C1073" t="str">
            <v>UGN16040</v>
          </cell>
          <cell r="F1073">
            <v>0</v>
          </cell>
          <cell r="G1073">
            <v>0</v>
          </cell>
          <cell r="H1073">
            <v>0</v>
          </cell>
          <cell r="K1073">
            <v>34001.870000000003</v>
          </cell>
        </row>
        <row r="1074">
          <cell r="C1074" t="str">
            <v>UGN16040</v>
          </cell>
          <cell r="F1074">
            <v>0</v>
          </cell>
          <cell r="G1074">
            <v>0</v>
          </cell>
          <cell r="H1074">
            <v>0</v>
          </cell>
          <cell r="K1074">
            <v>103541.19</v>
          </cell>
        </row>
        <row r="1075">
          <cell r="C1075" t="str">
            <v>UGN16040</v>
          </cell>
          <cell r="F1075">
            <v>0</v>
          </cell>
          <cell r="G1075">
            <v>0</v>
          </cell>
          <cell r="H1075">
            <v>0</v>
          </cell>
          <cell r="K1075">
            <v>783760.67</v>
          </cell>
        </row>
        <row r="1076">
          <cell r="C1076" t="str">
            <v>UGN16040</v>
          </cell>
          <cell r="F1076">
            <v>0</v>
          </cell>
          <cell r="G1076">
            <v>0</v>
          </cell>
          <cell r="H1076">
            <v>0</v>
          </cell>
          <cell r="K1076">
            <v>958559.58</v>
          </cell>
        </row>
        <row r="1077">
          <cell r="C1077" t="str">
            <v>UGN16050</v>
          </cell>
          <cell r="F1077">
            <v>4556915.12</v>
          </cell>
          <cell r="G1077">
            <v>0</v>
          </cell>
          <cell r="H1077">
            <v>4556915.12</v>
          </cell>
          <cell r="K1077">
            <v>1643144.91</v>
          </cell>
        </row>
        <row r="1078">
          <cell r="C1078" t="str">
            <v>UGN16050</v>
          </cell>
          <cell r="F1078">
            <v>0</v>
          </cell>
          <cell r="G1078">
            <v>0</v>
          </cell>
          <cell r="H1078">
            <v>0</v>
          </cell>
          <cell r="K1078">
            <v>42912.03</v>
          </cell>
        </row>
        <row r="1079">
          <cell r="C1079" t="str">
            <v>UGN16050</v>
          </cell>
          <cell r="F1079">
            <v>0</v>
          </cell>
          <cell r="G1079">
            <v>0</v>
          </cell>
          <cell r="H1079">
            <v>0</v>
          </cell>
          <cell r="K1079">
            <v>189852.49</v>
          </cell>
        </row>
        <row r="1080">
          <cell r="C1080" t="str">
            <v>UGN16050</v>
          </cell>
          <cell r="F1080">
            <v>42912.03</v>
          </cell>
          <cell r="G1080">
            <v>0</v>
          </cell>
          <cell r="H1080">
            <v>42912.03</v>
          </cell>
          <cell r="K1080">
            <v>0</v>
          </cell>
        </row>
        <row r="1081">
          <cell r="C1081" t="str">
            <v>UGN16050</v>
          </cell>
          <cell r="F1081">
            <v>0</v>
          </cell>
          <cell r="G1081">
            <v>0</v>
          </cell>
          <cell r="H1081">
            <v>0</v>
          </cell>
          <cell r="K1081">
            <v>-927986.2</v>
          </cell>
        </row>
        <row r="1082">
          <cell r="C1082" t="str">
            <v>UGN16050</v>
          </cell>
          <cell r="F1082">
            <v>0</v>
          </cell>
          <cell r="G1082">
            <v>0</v>
          </cell>
          <cell r="H1082">
            <v>0</v>
          </cell>
          <cell r="K1082">
            <v>-1641736.34</v>
          </cell>
        </row>
        <row r="1083">
          <cell r="C1083" t="str">
            <v>UGN16050</v>
          </cell>
          <cell r="F1083">
            <v>410958.54</v>
          </cell>
          <cell r="G1083">
            <v>0</v>
          </cell>
          <cell r="H1083">
            <v>410958.54</v>
          </cell>
          <cell r="K1083">
            <v>0</v>
          </cell>
        </row>
        <row r="1084">
          <cell r="C1084" t="str">
            <v>UGN16050</v>
          </cell>
          <cell r="F1084">
            <v>866851.79</v>
          </cell>
          <cell r="G1084">
            <v>0</v>
          </cell>
          <cell r="H1084">
            <v>866851.79</v>
          </cell>
          <cell r="K1084">
            <v>0</v>
          </cell>
        </row>
        <row r="1085">
          <cell r="C1085" t="str">
            <v>UGN16050</v>
          </cell>
          <cell r="F1085">
            <v>0</v>
          </cell>
          <cell r="G1085">
            <v>0</v>
          </cell>
          <cell r="H1085">
            <v>0</v>
          </cell>
          <cell r="K1085">
            <v>410958.54</v>
          </cell>
        </row>
        <row r="1086">
          <cell r="C1086" t="str">
            <v>UGN16050</v>
          </cell>
          <cell r="F1086">
            <v>0</v>
          </cell>
          <cell r="G1086">
            <v>0</v>
          </cell>
          <cell r="H1086">
            <v>0</v>
          </cell>
          <cell r="K1086">
            <v>866851.79</v>
          </cell>
        </row>
        <row r="1087">
          <cell r="C1087" t="str">
            <v>UGN16050</v>
          </cell>
          <cell r="F1087">
            <v>0</v>
          </cell>
          <cell r="G1087">
            <v>0</v>
          </cell>
          <cell r="H1087">
            <v>0</v>
          </cell>
          <cell r="K1087">
            <v>-693465.13</v>
          </cell>
        </row>
        <row r="1088">
          <cell r="C1088" t="str">
            <v>UGN16050</v>
          </cell>
          <cell r="F1088">
            <v>0</v>
          </cell>
          <cell r="G1088">
            <v>0</v>
          </cell>
          <cell r="H1088">
            <v>0</v>
          </cell>
          <cell r="K1088">
            <v>-74290.34</v>
          </cell>
        </row>
        <row r="1089">
          <cell r="C1089" t="str">
            <v>UGN16050</v>
          </cell>
          <cell r="F1089">
            <v>0</v>
          </cell>
          <cell r="G1089">
            <v>0</v>
          </cell>
          <cell r="H1089">
            <v>0</v>
          </cell>
          <cell r="K1089">
            <v>-1196227.22</v>
          </cell>
        </row>
        <row r="1090">
          <cell r="C1090" t="str">
            <v>UGN16050</v>
          </cell>
          <cell r="F1090">
            <v>0</v>
          </cell>
          <cell r="G1090">
            <v>0</v>
          </cell>
          <cell r="H1090">
            <v>0</v>
          </cell>
          <cell r="K1090">
            <v>-419516.14</v>
          </cell>
        </row>
        <row r="1091">
          <cell r="C1091" t="str">
            <v>UGN16050</v>
          </cell>
          <cell r="F1091">
            <v>-1475278.61</v>
          </cell>
          <cell r="G1091">
            <v>0</v>
          </cell>
          <cell r="H1091">
            <v>-1475278.61</v>
          </cell>
          <cell r="K1091">
            <v>0</v>
          </cell>
        </row>
        <row r="1092">
          <cell r="C1092" t="str">
            <v>UGN16050</v>
          </cell>
          <cell r="F1092">
            <v>-1557204.53</v>
          </cell>
          <cell r="G1092">
            <v>0</v>
          </cell>
          <cell r="H1092">
            <v>-1557204.53</v>
          </cell>
          <cell r="K1092">
            <v>0</v>
          </cell>
        </row>
        <row r="1093">
          <cell r="C1093" t="str">
            <v>UGN16050</v>
          </cell>
          <cell r="F1093">
            <v>-4646990.3899999997</v>
          </cell>
          <cell r="G1093">
            <v>0</v>
          </cell>
          <cell r="H1093">
            <v>-4646990.3899999997</v>
          </cell>
          <cell r="K1093">
            <v>0</v>
          </cell>
        </row>
        <row r="1094">
          <cell r="C1094" t="str">
            <v>UGN16050</v>
          </cell>
          <cell r="F1094">
            <v>-3216228.29</v>
          </cell>
          <cell r="G1094">
            <v>0</v>
          </cell>
          <cell r="H1094">
            <v>-3216228.29</v>
          </cell>
          <cell r="K1094">
            <v>0</v>
          </cell>
        </row>
        <row r="1095">
          <cell r="C1095" t="str">
            <v>UGN16050</v>
          </cell>
          <cell r="F1095">
            <v>-548125.46</v>
          </cell>
          <cell r="G1095">
            <v>0</v>
          </cell>
          <cell r="H1095">
            <v>-548125.46</v>
          </cell>
          <cell r="K1095">
            <v>0</v>
          </cell>
        </row>
        <row r="1096">
          <cell r="C1096" t="str">
            <v>UGN16050</v>
          </cell>
          <cell r="F1096">
            <v>-664825.75</v>
          </cell>
          <cell r="G1096">
            <v>0</v>
          </cell>
          <cell r="H1096">
            <v>-664825.75</v>
          </cell>
          <cell r="K1096">
            <v>0</v>
          </cell>
        </row>
        <row r="1097">
          <cell r="C1097" t="str">
            <v>UGN16050</v>
          </cell>
          <cell r="F1097">
            <v>-631852.49</v>
          </cell>
          <cell r="G1097">
            <v>0</v>
          </cell>
          <cell r="H1097">
            <v>-631852.49</v>
          </cell>
          <cell r="K1097">
            <v>0</v>
          </cell>
        </row>
        <row r="1098">
          <cell r="C1098" t="str">
            <v>UGN16050</v>
          </cell>
          <cell r="F1098">
            <v>0</v>
          </cell>
          <cell r="G1098">
            <v>0</v>
          </cell>
          <cell r="H1098">
            <v>0</v>
          </cell>
          <cell r="K1098">
            <v>-190193.4</v>
          </cell>
        </row>
        <row r="1099">
          <cell r="C1099" t="str">
            <v>UGN16050</v>
          </cell>
          <cell r="F1099">
            <v>0</v>
          </cell>
          <cell r="G1099">
            <v>0</v>
          </cell>
          <cell r="H1099">
            <v>0</v>
          </cell>
          <cell r="K1099">
            <v>-737605.94</v>
          </cell>
        </row>
        <row r="1100">
          <cell r="C1100" t="str">
            <v>UGN16050</v>
          </cell>
          <cell r="F1100">
            <v>-24620922.239999998</v>
          </cell>
          <cell r="G1100">
            <v>0</v>
          </cell>
          <cell r="H1100">
            <v>-24620922.239999998</v>
          </cell>
          <cell r="K1100">
            <v>-25422602.48</v>
          </cell>
        </row>
        <row r="1101">
          <cell r="C1101" t="str">
            <v>UGN16050</v>
          </cell>
          <cell r="F1101">
            <v>0</v>
          </cell>
          <cell r="G1101">
            <v>0</v>
          </cell>
          <cell r="H1101">
            <v>0</v>
          </cell>
          <cell r="K1101">
            <v>-744518.93</v>
          </cell>
        </row>
        <row r="1102">
          <cell r="C1102" t="str">
            <v>UGN16050</v>
          </cell>
          <cell r="F1102">
            <v>0</v>
          </cell>
          <cell r="G1102">
            <v>0</v>
          </cell>
          <cell r="H1102">
            <v>0</v>
          </cell>
          <cell r="K1102">
            <v>-780185.9</v>
          </cell>
        </row>
        <row r="1103">
          <cell r="C1103" t="str">
            <v>UGN16050</v>
          </cell>
          <cell r="F1103">
            <v>0</v>
          </cell>
          <cell r="G1103">
            <v>0</v>
          </cell>
          <cell r="H1103">
            <v>0</v>
          </cell>
          <cell r="K1103">
            <v>-402274.75</v>
          </cell>
        </row>
        <row r="1104">
          <cell r="C1104" t="str">
            <v>UGN16050</v>
          </cell>
          <cell r="F1104">
            <v>0</v>
          </cell>
          <cell r="G1104">
            <v>0</v>
          </cell>
          <cell r="H1104">
            <v>0</v>
          </cell>
          <cell r="K1104">
            <v>-2439567.81</v>
          </cell>
        </row>
        <row r="1105">
          <cell r="C1105" t="str">
            <v>UGN16060</v>
          </cell>
          <cell r="F1105">
            <v>4556915.12</v>
          </cell>
          <cell r="G1105">
            <v>0</v>
          </cell>
          <cell r="H1105">
            <v>4556915.12</v>
          </cell>
          <cell r="K1105">
            <v>1643144.91</v>
          </cell>
        </row>
        <row r="1106">
          <cell r="C1106" t="str">
            <v>UGN16060</v>
          </cell>
          <cell r="F1106">
            <v>0</v>
          </cell>
          <cell r="G1106">
            <v>0</v>
          </cell>
          <cell r="H1106">
            <v>0</v>
          </cell>
          <cell r="K1106">
            <v>42912.03</v>
          </cell>
        </row>
        <row r="1107">
          <cell r="C1107" t="str">
            <v>UGN16060</v>
          </cell>
          <cell r="F1107">
            <v>0</v>
          </cell>
          <cell r="G1107">
            <v>0</v>
          </cell>
          <cell r="H1107">
            <v>0</v>
          </cell>
          <cell r="K1107">
            <v>189852.49</v>
          </cell>
        </row>
        <row r="1108">
          <cell r="C1108" t="str">
            <v>UGN16060</v>
          </cell>
          <cell r="F1108">
            <v>42912.03</v>
          </cell>
          <cell r="G1108">
            <v>0</v>
          </cell>
          <cell r="H1108">
            <v>42912.03</v>
          </cell>
          <cell r="K1108">
            <v>0</v>
          </cell>
        </row>
        <row r="1109">
          <cell r="C1109" t="str">
            <v>UGN16070</v>
          </cell>
          <cell r="F1109">
            <v>0</v>
          </cell>
          <cell r="G1109">
            <v>0</v>
          </cell>
          <cell r="H1109">
            <v>0</v>
          </cell>
          <cell r="K1109">
            <v>-927986.2</v>
          </cell>
        </row>
        <row r="1110">
          <cell r="C1110" t="str">
            <v>UGN16070</v>
          </cell>
          <cell r="F1110">
            <v>0</v>
          </cell>
          <cell r="G1110">
            <v>0</v>
          </cell>
          <cell r="H1110">
            <v>0</v>
          </cell>
          <cell r="K1110">
            <v>-1641736.34</v>
          </cell>
        </row>
        <row r="1111">
          <cell r="C1111" t="str">
            <v>UGN16080</v>
          </cell>
          <cell r="F1111">
            <v>410958.54</v>
          </cell>
          <cell r="G1111">
            <v>0</v>
          </cell>
          <cell r="H1111">
            <v>410958.54</v>
          </cell>
          <cell r="K1111">
            <v>0</v>
          </cell>
        </row>
        <row r="1112">
          <cell r="C1112" t="str">
            <v>UGN16080</v>
          </cell>
          <cell r="F1112">
            <v>866851.79</v>
          </cell>
          <cell r="G1112">
            <v>0</v>
          </cell>
          <cell r="H1112">
            <v>866851.79</v>
          </cell>
          <cell r="K1112">
            <v>0</v>
          </cell>
        </row>
        <row r="1113">
          <cell r="C1113" t="str">
            <v>UGN16080</v>
          </cell>
          <cell r="F1113">
            <v>0</v>
          </cell>
          <cell r="G1113">
            <v>0</v>
          </cell>
          <cell r="H1113">
            <v>0</v>
          </cell>
          <cell r="K1113">
            <v>410958.54</v>
          </cell>
        </row>
        <row r="1114">
          <cell r="C1114" t="str">
            <v>UGN16080</v>
          </cell>
          <cell r="F1114">
            <v>0</v>
          </cell>
          <cell r="G1114">
            <v>0</v>
          </cell>
          <cell r="H1114">
            <v>0</v>
          </cell>
          <cell r="K1114">
            <v>866851.79</v>
          </cell>
        </row>
        <row r="1115">
          <cell r="C1115" t="str">
            <v>UGN16080</v>
          </cell>
          <cell r="F1115">
            <v>0</v>
          </cell>
          <cell r="G1115">
            <v>0</v>
          </cell>
          <cell r="H1115">
            <v>0</v>
          </cell>
          <cell r="K1115">
            <v>-693465.13</v>
          </cell>
        </row>
        <row r="1116">
          <cell r="C1116" t="str">
            <v>UGN16080</v>
          </cell>
          <cell r="F1116">
            <v>0</v>
          </cell>
          <cell r="G1116">
            <v>0</v>
          </cell>
          <cell r="H1116">
            <v>0</v>
          </cell>
          <cell r="K1116">
            <v>-74290.34</v>
          </cell>
        </row>
        <row r="1117">
          <cell r="C1117" t="str">
            <v>UGN16080</v>
          </cell>
          <cell r="F1117">
            <v>0</v>
          </cell>
          <cell r="G1117">
            <v>0</v>
          </cell>
          <cell r="H1117">
            <v>0</v>
          </cell>
          <cell r="K1117">
            <v>-1196227.22</v>
          </cell>
        </row>
        <row r="1118">
          <cell r="C1118" t="str">
            <v>UGN16080</v>
          </cell>
          <cell r="F1118">
            <v>0</v>
          </cell>
          <cell r="G1118">
            <v>0</v>
          </cell>
          <cell r="H1118">
            <v>0</v>
          </cell>
          <cell r="K1118">
            <v>-419516.14</v>
          </cell>
        </row>
        <row r="1119">
          <cell r="C1119" t="str">
            <v>UGN16080</v>
          </cell>
          <cell r="F1119">
            <v>-1475278.61</v>
          </cell>
          <cell r="G1119">
            <v>0</v>
          </cell>
          <cell r="H1119">
            <v>-1475278.61</v>
          </cell>
          <cell r="K1119">
            <v>0</v>
          </cell>
        </row>
        <row r="1120">
          <cell r="C1120" t="str">
            <v>UGN16080</v>
          </cell>
          <cell r="F1120">
            <v>-1557204.53</v>
          </cell>
          <cell r="G1120">
            <v>0</v>
          </cell>
          <cell r="H1120">
            <v>-1557204.53</v>
          </cell>
          <cell r="K1120">
            <v>0</v>
          </cell>
        </row>
        <row r="1121">
          <cell r="C1121" t="str">
            <v>UGN16080</v>
          </cell>
          <cell r="F1121">
            <v>-4646990.3899999997</v>
          </cell>
          <cell r="G1121">
            <v>0</v>
          </cell>
          <cell r="H1121">
            <v>-4646990.3899999997</v>
          </cell>
          <cell r="K1121">
            <v>0</v>
          </cell>
        </row>
        <row r="1122">
          <cell r="C1122" t="str">
            <v>UGN16080</v>
          </cell>
          <cell r="F1122">
            <v>-3216228.29</v>
          </cell>
          <cell r="G1122">
            <v>0</v>
          </cell>
          <cell r="H1122">
            <v>-3216228.29</v>
          </cell>
          <cell r="K1122">
            <v>0</v>
          </cell>
        </row>
        <row r="1123">
          <cell r="C1123" t="str">
            <v>UGN16080</v>
          </cell>
          <cell r="F1123">
            <v>-548125.46</v>
          </cell>
          <cell r="G1123">
            <v>0</v>
          </cell>
          <cell r="H1123">
            <v>-548125.46</v>
          </cell>
          <cell r="K1123">
            <v>0</v>
          </cell>
        </row>
        <row r="1124">
          <cell r="C1124" t="str">
            <v>UGN16080</v>
          </cell>
          <cell r="F1124">
            <v>-664825.75</v>
          </cell>
          <cell r="G1124">
            <v>0</v>
          </cell>
          <cell r="H1124">
            <v>-664825.75</v>
          </cell>
          <cell r="K1124">
            <v>0</v>
          </cell>
        </row>
        <row r="1125">
          <cell r="C1125" t="str">
            <v>UGN16080</v>
          </cell>
          <cell r="F1125">
            <v>-631852.49</v>
          </cell>
          <cell r="G1125">
            <v>0</v>
          </cell>
          <cell r="H1125">
            <v>-631852.49</v>
          </cell>
          <cell r="K1125">
            <v>0</v>
          </cell>
        </row>
        <row r="1126">
          <cell r="C1126" t="str">
            <v>UGN16090</v>
          </cell>
          <cell r="F1126">
            <v>0</v>
          </cell>
          <cell r="G1126">
            <v>0</v>
          </cell>
          <cell r="H1126">
            <v>0</v>
          </cell>
          <cell r="K1126">
            <v>-190193.4</v>
          </cell>
        </row>
        <row r="1127">
          <cell r="C1127" t="str">
            <v>UGN16090</v>
          </cell>
          <cell r="F1127">
            <v>0</v>
          </cell>
          <cell r="G1127">
            <v>0</v>
          </cell>
          <cell r="H1127">
            <v>0</v>
          </cell>
          <cell r="K1127">
            <v>-737605.94</v>
          </cell>
        </row>
        <row r="1128">
          <cell r="C1128" t="str">
            <v>UGN16100</v>
          </cell>
          <cell r="F1128">
            <v>-24620922.239999998</v>
          </cell>
          <cell r="G1128">
            <v>0</v>
          </cell>
          <cell r="H1128">
            <v>-24620922.239999998</v>
          </cell>
          <cell r="K1128">
            <v>-25422602.48</v>
          </cell>
        </row>
        <row r="1129">
          <cell r="C1129" t="str">
            <v>UGN16100</v>
          </cell>
          <cell r="F1129">
            <v>0</v>
          </cell>
          <cell r="G1129">
            <v>0</v>
          </cell>
          <cell r="H1129">
            <v>0</v>
          </cell>
          <cell r="K1129">
            <v>-744518.93</v>
          </cell>
        </row>
        <row r="1130">
          <cell r="C1130" t="str">
            <v>UGN16100</v>
          </cell>
          <cell r="F1130">
            <v>0</v>
          </cell>
          <cell r="G1130">
            <v>0</v>
          </cell>
          <cell r="H1130">
            <v>0</v>
          </cell>
          <cell r="K1130">
            <v>-780185.9</v>
          </cell>
        </row>
        <row r="1131">
          <cell r="C1131" t="str">
            <v>UGN16100</v>
          </cell>
          <cell r="F1131">
            <v>0</v>
          </cell>
          <cell r="G1131">
            <v>0</v>
          </cell>
          <cell r="H1131">
            <v>0</v>
          </cell>
          <cell r="K1131">
            <v>-402274.75</v>
          </cell>
        </row>
        <row r="1132">
          <cell r="C1132" t="str">
            <v>UGN16100</v>
          </cell>
          <cell r="F1132">
            <v>0</v>
          </cell>
          <cell r="G1132">
            <v>0</v>
          </cell>
          <cell r="H1132">
            <v>0</v>
          </cell>
          <cell r="K1132">
            <v>-2439567.81</v>
          </cell>
        </row>
        <row r="1133">
          <cell r="C1133" t="str">
            <v>UGN16140</v>
          </cell>
          <cell r="F1133">
            <v>2715742.39</v>
          </cell>
          <cell r="G1133">
            <v>0</v>
          </cell>
          <cell r="H1133">
            <v>2715742.39</v>
          </cell>
          <cell r="K1133">
            <v>2715742.39</v>
          </cell>
        </row>
        <row r="1134">
          <cell r="C1134" t="str">
            <v>UGN16140</v>
          </cell>
          <cell r="F1134">
            <v>4067681.98</v>
          </cell>
          <cell r="G1134">
            <v>0</v>
          </cell>
          <cell r="H1134">
            <v>4067681.98</v>
          </cell>
          <cell r="K1134">
            <v>3453345.73</v>
          </cell>
        </row>
        <row r="1135">
          <cell r="C1135" t="str">
            <v>UGN16140</v>
          </cell>
          <cell r="F1135">
            <v>500000</v>
          </cell>
          <cell r="G1135">
            <v>0</v>
          </cell>
          <cell r="H1135">
            <v>500000</v>
          </cell>
          <cell r="K1135">
            <v>0</v>
          </cell>
        </row>
        <row r="1136">
          <cell r="C1136" t="str">
            <v>UGN16140</v>
          </cell>
          <cell r="F1136">
            <v>1816681.22</v>
          </cell>
          <cell r="G1136">
            <v>0</v>
          </cell>
          <cell r="H1136">
            <v>1816681.22</v>
          </cell>
          <cell r="K1136">
            <v>1293681.22</v>
          </cell>
        </row>
        <row r="1137">
          <cell r="C1137" t="str">
            <v>UGN16140</v>
          </cell>
          <cell r="F1137">
            <v>-1512794.02</v>
          </cell>
          <cell r="G1137">
            <v>0</v>
          </cell>
          <cell r="H1137">
            <v>-1512794.02</v>
          </cell>
          <cell r="K1137">
            <v>-1383195.71</v>
          </cell>
        </row>
        <row r="1138">
          <cell r="C1138" t="str">
            <v>UGN16140</v>
          </cell>
          <cell r="F1138">
            <v>-70522.960000000006</v>
          </cell>
          <cell r="G1138">
            <v>0</v>
          </cell>
          <cell r="H1138">
            <v>-70522.960000000006</v>
          </cell>
          <cell r="K1138">
            <v>-25669.37</v>
          </cell>
        </row>
        <row r="1139">
          <cell r="C1139" t="str">
            <v>UGN16140</v>
          </cell>
          <cell r="F1139">
            <v>-1071195.73</v>
          </cell>
          <cell r="G1139">
            <v>0</v>
          </cell>
          <cell r="H1139">
            <v>-1071195.73</v>
          </cell>
          <cell r="K1139">
            <v>-984420</v>
          </cell>
        </row>
        <row r="1140">
          <cell r="C1140" t="str">
            <v>UGN16150</v>
          </cell>
          <cell r="F1140">
            <v>2715742.39</v>
          </cell>
          <cell r="G1140">
            <v>0</v>
          </cell>
          <cell r="H1140">
            <v>2715742.39</v>
          </cell>
          <cell r="K1140">
            <v>2715742.39</v>
          </cell>
        </row>
        <row r="1141">
          <cell r="C1141" t="str">
            <v>UGN16150</v>
          </cell>
          <cell r="F1141">
            <v>4067681.98</v>
          </cell>
          <cell r="G1141">
            <v>0</v>
          </cell>
          <cell r="H1141">
            <v>4067681.98</v>
          </cell>
          <cell r="K1141">
            <v>3453345.73</v>
          </cell>
        </row>
        <row r="1142">
          <cell r="C1142" t="str">
            <v>UGN16150</v>
          </cell>
          <cell r="F1142">
            <v>500000</v>
          </cell>
          <cell r="G1142">
            <v>0</v>
          </cell>
          <cell r="H1142">
            <v>500000</v>
          </cell>
          <cell r="K1142">
            <v>0</v>
          </cell>
        </row>
        <row r="1143">
          <cell r="C1143" t="str">
            <v>UGN16150</v>
          </cell>
          <cell r="F1143">
            <v>1816681.22</v>
          </cell>
          <cell r="G1143">
            <v>0</v>
          </cell>
          <cell r="H1143">
            <v>1816681.22</v>
          </cell>
          <cell r="K1143">
            <v>1293681.22</v>
          </cell>
        </row>
        <row r="1144">
          <cell r="C1144" t="str">
            <v>UGN16170</v>
          </cell>
          <cell r="F1144">
            <v>-1512794.02</v>
          </cell>
          <cell r="G1144">
            <v>0</v>
          </cell>
          <cell r="H1144">
            <v>-1512794.02</v>
          </cell>
          <cell r="K1144">
            <v>-1383195.71</v>
          </cell>
        </row>
        <row r="1145">
          <cell r="C1145" t="str">
            <v>UGN16170</v>
          </cell>
          <cell r="F1145">
            <v>-70522.960000000006</v>
          </cell>
          <cell r="G1145">
            <v>0</v>
          </cell>
          <cell r="H1145">
            <v>-70522.960000000006</v>
          </cell>
          <cell r="K1145">
            <v>-25669.37</v>
          </cell>
        </row>
        <row r="1146">
          <cell r="C1146" t="str">
            <v>UGN16170</v>
          </cell>
          <cell r="F1146">
            <v>-1071195.73</v>
          </cell>
          <cell r="G1146">
            <v>0</v>
          </cell>
          <cell r="H1146">
            <v>-1071195.73</v>
          </cell>
          <cell r="K1146">
            <v>-984420</v>
          </cell>
        </row>
        <row r="1147">
          <cell r="C1147" t="str">
            <v>UGN16180</v>
          </cell>
          <cell r="F1147">
            <v>0</v>
          </cell>
          <cell r="G1147">
            <v>0</v>
          </cell>
          <cell r="H1147">
            <v>0</v>
          </cell>
          <cell r="K1147">
            <v>4033830.16</v>
          </cell>
        </row>
        <row r="1148">
          <cell r="C1148" t="str">
            <v>UGN16180</v>
          </cell>
          <cell r="F1148">
            <v>3895607.35</v>
          </cell>
          <cell r="G1148">
            <v>0</v>
          </cell>
          <cell r="H1148">
            <v>3895607.35</v>
          </cell>
          <cell r="K1148">
            <v>0</v>
          </cell>
        </row>
        <row r="1149">
          <cell r="C1149" t="str">
            <v>UGN16200</v>
          </cell>
          <cell r="F1149">
            <v>0</v>
          </cell>
          <cell r="G1149">
            <v>0</v>
          </cell>
          <cell r="H1149">
            <v>0</v>
          </cell>
          <cell r="K1149">
            <v>4033830.16</v>
          </cell>
        </row>
        <row r="1150">
          <cell r="C1150" t="str">
            <v>UGN16200</v>
          </cell>
          <cell r="F1150">
            <v>3895607.35</v>
          </cell>
          <cell r="G1150">
            <v>0</v>
          </cell>
          <cell r="H1150">
            <v>3895607.35</v>
          </cell>
          <cell r="K1150">
            <v>0</v>
          </cell>
        </row>
        <row r="1151">
          <cell r="C1151" t="str">
            <v>UGN18030</v>
          </cell>
          <cell r="F1151">
            <v>6710.83</v>
          </cell>
          <cell r="G1151">
            <v>0</v>
          </cell>
          <cell r="H1151">
            <v>6710.83</v>
          </cell>
          <cell r="K1151">
            <v>6710.83</v>
          </cell>
        </row>
        <row r="1152">
          <cell r="C1152" t="str">
            <v>UGN18030</v>
          </cell>
          <cell r="F1152">
            <v>471071.81</v>
          </cell>
          <cell r="G1152">
            <v>0</v>
          </cell>
          <cell r="H1152">
            <v>471071.81</v>
          </cell>
          <cell r="K1152">
            <v>466146.9</v>
          </cell>
        </row>
        <row r="1153">
          <cell r="C1153" t="str">
            <v>UGN18040</v>
          </cell>
          <cell r="F1153">
            <v>724032</v>
          </cell>
          <cell r="G1153">
            <v>0</v>
          </cell>
          <cell r="H1153">
            <v>724032</v>
          </cell>
          <cell r="K1153">
            <v>849879</v>
          </cell>
        </row>
        <row r="1154">
          <cell r="C1154" t="str">
            <v>UGN18070</v>
          </cell>
          <cell r="F1154">
            <v>61641447.060000002</v>
          </cell>
          <cell r="G1154">
            <v>0</v>
          </cell>
          <cell r="H1154">
            <v>61641447.060000002</v>
          </cell>
          <cell r="K1154">
            <v>58973318.140000001</v>
          </cell>
        </row>
        <row r="1155">
          <cell r="C1155" t="str">
            <v>UGN18070</v>
          </cell>
          <cell r="F1155">
            <v>61641447.060000002</v>
          </cell>
          <cell r="G1155">
            <v>0</v>
          </cell>
          <cell r="H1155">
            <v>61641447.060000002</v>
          </cell>
          <cell r="K1155">
            <v>58973318.140000001</v>
          </cell>
        </row>
        <row r="1156">
          <cell r="C1156" t="str">
            <v>UGN18080</v>
          </cell>
          <cell r="F1156">
            <v>3080</v>
          </cell>
          <cell r="G1156">
            <v>0</v>
          </cell>
          <cell r="H1156">
            <v>3080</v>
          </cell>
          <cell r="K1156">
            <v>1550</v>
          </cell>
        </row>
        <row r="1157">
          <cell r="C1157" t="str">
            <v>UGN19010</v>
          </cell>
          <cell r="F1157">
            <v>41036.480000000003</v>
          </cell>
          <cell r="G1157">
            <v>0</v>
          </cell>
          <cell r="H1157">
            <v>41036.480000000003</v>
          </cell>
          <cell r="K1157">
            <v>34377.96</v>
          </cell>
        </row>
        <row r="1158">
          <cell r="C1158" t="str">
            <v>UGN19010</v>
          </cell>
          <cell r="F1158">
            <v>4321.87</v>
          </cell>
          <cell r="G1158">
            <v>0</v>
          </cell>
          <cell r="H1158">
            <v>4321.87</v>
          </cell>
          <cell r="K1158">
            <v>0</v>
          </cell>
        </row>
        <row r="1159">
          <cell r="C1159" t="str">
            <v>UGN19010</v>
          </cell>
          <cell r="F1159">
            <v>0</v>
          </cell>
          <cell r="G1159">
            <v>0</v>
          </cell>
          <cell r="H1159">
            <v>0</v>
          </cell>
          <cell r="K1159">
            <v>2577.23</v>
          </cell>
        </row>
        <row r="1160">
          <cell r="C1160" t="str">
            <v>UGN19010</v>
          </cell>
          <cell r="F1160">
            <v>69694.3</v>
          </cell>
          <cell r="G1160">
            <v>0</v>
          </cell>
          <cell r="H1160">
            <v>69694.3</v>
          </cell>
          <cell r="K1160">
            <v>37311.74</v>
          </cell>
        </row>
        <row r="1161">
          <cell r="C1161" t="str">
            <v>UGN19010</v>
          </cell>
          <cell r="F1161">
            <v>13205050.140000001</v>
          </cell>
          <cell r="G1161">
            <v>0</v>
          </cell>
          <cell r="H1161">
            <v>13205050.140000001</v>
          </cell>
          <cell r="K1161">
            <v>15729061.189999999</v>
          </cell>
        </row>
        <row r="1162">
          <cell r="C1162" t="str">
            <v>UGN19010</v>
          </cell>
          <cell r="F1162">
            <v>1176862.7</v>
          </cell>
          <cell r="G1162">
            <v>0</v>
          </cell>
          <cell r="H1162">
            <v>1176862.7</v>
          </cell>
          <cell r="K1162">
            <v>1212782.6599999999</v>
          </cell>
        </row>
        <row r="1163">
          <cell r="C1163" t="str">
            <v>UGN19020</v>
          </cell>
          <cell r="F1163">
            <v>41036.480000000003</v>
          </cell>
          <cell r="G1163">
            <v>0</v>
          </cell>
          <cell r="H1163">
            <v>41036.480000000003</v>
          </cell>
          <cell r="K1163">
            <v>34377.96</v>
          </cell>
        </row>
        <row r="1164">
          <cell r="C1164" t="str">
            <v>UGN19020</v>
          </cell>
          <cell r="F1164">
            <v>4321.87</v>
          </cell>
          <cell r="G1164">
            <v>0</v>
          </cell>
          <cell r="H1164">
            <v>4321.87</v>
          </cell>
          <cell r="K1164">
            <v>0</v>
          </cell>
        </row>
        <row r="1165">
          <cell r="C1165" t="str">
            <v>UGN19030</v>
          </cell>
          <cell r="F1165">
            <v>41036.480000000003</v>
          </cell>
          <cell r="G1165">
            <v>0</v>
          </cell>
          <cell r="H1165">
            <v>41036.480000000003</v>
          </cell>
          <cell r="K1165">
            <v>34377.96</v>
          </cell>
        </row>
        <row r="1166">
          <cell r="C1166" t="str">
            <v>UGN19040</v>
          </cell>
          <cell r="F1166">
            <v>4321.87</v>
          </cell>
          <cell r="G1166">
            <v>0</v>
          </cell>
          <cell r="H1166">
            <v>4321.87</v>
          </cell>
          <cell r="K1166">
            <v>0</v>
          </cell>
        </row>
        <row r="1167">
          <cell r="C1167" t="str">
            <v>UGN19060</v>
          </cell>
          <cell r="F1167">
            <v>0</v>
          </cell>
          <cell r="G1167">
            <v>0</v>
          </cell>
          <cell r="H1167">
            <v>0</v>
          </cell>
          <cell r="K1167">
            <v>2577.23</v>
          </cell>
        </row>
        <row r="1168">
          <cell r="C1168" t="str">
            <v>UGN19060</v>
          </cell>
          <cell r="F1168">
            <v>69694.3</v>
          </cell>
          <cell r="G1168">
            <v>0</v>
          </cell>
          <cell r="H1168">
            <v>69694.3</v>
          </cell>
          <cell r="K1168">
            <v>37311.74</v>
          </cell>
        </row>
        <row r="1169">
          <cell r="C1169" t="str">
            <v>UGN19070</v>
          </cell>
          <cell r="F1169">
            <v>0</v>
          </cell>
          <cell r="G1169">
            <v>0</v>
          </cell>
          <cell r="H1169">
            <v>0</v>
          </cell>
          <cell r="K1169">
            <v>2577.23</v>
          </cell>
        </row>
        <row r="1170">
          <cell r="C1170" t="str">
            <v>UGN19080</v>
          </cell>
          <cell r="F1170">
            <v>69694.3</v>
          </cell>
          <cell r="G1170">
            <v>0</v>
          </cell>
          <cell r="H1170">
            <v>69694.3</v>
          </cell>
          <cell r="K1170">
            <v>37311.74</v>
          </cell>
        </row>
        <row r="1171">
          <cell r="C1171" t="str">
            <v>UGN19130</v>
          </cell>
          <cell r="F1171">
            <v>13205050.140000001</v>
          </cell>
          <cell r="G1171">
            <v>0</v>
          </cell>
          <cell r="H1171">
            <v>13205050.140000001</v>
          </cell>
          <cell r="K1171">
            <v>15729061.189999999</v>
          </cell>
        </row>
        <row r="1172">
          <cell r="C1172" t="str">
            <v>UGN19130</v>
          </cell>
          <cell r="F1172">
            <v>1176862.7</v>
          </cell>
          <cell r="G1172">
            <v>0</v>
          </cell>
          <cell r="H1172">
            <v>1176862.7</v>
          </cell>
          <cell r="K1172">
            <v>1212782.6599999999</v>
          </cell>
        </row>
        <row r="1173">
          <cell r="C1173" t="str">
            <v>UGN19140</v>
          </cell>
          <cell r="F1173">
            <v>13205050.140000001</v>
          </cell>
          <cell r="G1173">
            <v>0</v>
          </cell>
          <cell r="H1173">
            <v>13205050.140000001</v>
          </cell>
          <cell r="K1173">
            <v>15729061.189999999</v>
          </cell>
        </row>
        <row r="1174">
          <cell r="C1174" t="str">
            <v>UGN19150</v>
          </cell>
          <cell r="F1174">
            <v>1176862.7</v>
          </cell>
          <cell r="G1174">
            <v>0</v>
          </cell>
          <cell r="H1174">
            <v>1176862.7</v>
          </cell>
          <cell r="K1174">
            <v>1212782.6599999999</v>
          </cell>
        </row>
        <row r="1175">
          <cell r="C1175" t="str">
            <v>UGN19170</v>
          </cell>
          <cell r="F1175">
            <v>1188691.1599999999</v>
          </cell>
          <cell r="G1175">
            <v>0</v>
          </cell>
          <cell r="H1175">
            <v>1188691.1599999999</v>
          </cell>
          <cell r="K1175">
            <v>1194820.1499999999</v>
          </cell>
        </row>
        <row r="1176">
          <cell r="C1176" t="str">
            <v>UGN19170</v>
          </cell>
          <cell r="F1176">
            <v>5396.09</v>
          </cell>
          <cell r="G1176">
            <v>0</v>
          </cell>
          <cell r="H1176">
            <v>5396.09</v>
          </cell>
          <cell r="K1176">
            <v>476.83</v>
          </cell>
        </row>
        <row r="1177">
          <cell r="C1177" t="str">
            <v>UGN19170</v>
          </cell>
          <cell r="F1177">
            <v>1402.21</v>
          </cell>
          <cell r="G1177">
            <v>0</v>
          </cell>
          <cell r="H1177">
            <v>1402.21</v>
          </cell>
          <cell r="K1177">
            <v>6597.77</v>
          </cell>
        </row>
        <row r="1178">
          <cell r="C1178" t="str">
            <v>UGN19170</v>
          </cell>
          <cell r="F1178">
            <v>173139.19</v>
          </cell>
          <cell r="G1178">
            <v>0</v>
          </cell>
          <cell r="H1178">
            <v>173139.19</v>
          </cell>
          <cell r="K1178">
            <v>144589.67000000001</v>
          </cell>
        </row>
        <row r="1179">
          <cell r="C1179" t="str">
            <v>UGN19170</v>
          </cell>
          <cell r="F1179">
            <v>631107.5</v>
          </cell>
          <cell r="G1179">
            <v>0</v>
          </cell>
          <cell r="H1179">
            <v>631107.5</v>
          </cell>
          <cell r="K1179">
            <v>728303.39</v>
          </cell>
        </row>
        <row r="1180">
          <cell r="C1180" t="str">
            <v>UGN19170</v>
          </cell>
          <cell r="F1180">
            <v>9855.2900000000009</v>
          </cell>
          <cell r="G1180">
            <v>0</v>
          </cell>
          <cell r="H1180">
            <v>9855.2900000000009</v>
          </cell>
          <cell r="K1180">
            <v>1364.62</v>
          </cell>
        </row>
        <row r="1181">
          <cell r="C1181" t="str">
            <v>UGN19170</v>
          </cell>
          <cell r="F1181">
            <v>31104</v>
          </cell>
          <cell r="G1181">
            <v>0</v>
          </cell>
          <cell r="H1181">
            <v>31104</v>
          </cell>
          <cell r="K1181">
            <v>31104</v>
          </cell>
        </row>
        <row r="1182">
          <cell r="C1182" t="str">
            <v>UGN19180</v>
          </cell>
          <cell r="F1182">
            <v>1188691.1599999999</v>
          </cell>
          <cell r="G1182">
            <v>0</v>
          </cell>
          <cell r="H1182">
            <v>1188691.1599999999</v>
          </cell>
          <cell r="K1182">
            <v>1194820.1499999999</v>
          </cell>
        </row>
        <row r="1183">
          <cell r="C1183" t="str">
            <v>UGN19180</v>
          </cell>
          <cell r="F1183">
            <v>5396.09</v>
          </cell>
          <cell r="G1183">
            <v>0</v>
          </cell>
          <cell r="H1183">
            <v>5396.09</v>
          </cell>
          <cell r="K1183">
            <v>476.83</v>
          </cell>
        </row>
        <row r="1184">
          <cell r="C1184" t="str">
            <v>UGN19180</v>
          </cell>
          <cell r="F1184">
            <v>1402.21</v>
          </cell>
          <cell r="G1184">
            <v>0</v>
          </cell>
          <cell r="H1184">
            <v>1402.21</v>
          </cell>
          <cell r="K1184">
            <v>6597.77</v>
          </cell>
        </row>
        <row r="1185">
          <cell r="C1185" t="str">
            <v>UGN19180</v>
          </cell>
          <cell r="F1185">
            <v>173139.19</v>
          </cell>
          <cell r="G1185">
            <v>0</v>
          </cell>
          <cell r="H1185">
            <v>173139.19</v>
          </cell>
          <cell r="K1185">
            <v>144589.67000000001</v>
          </cell>
        </row>
        <row r="1186">
          <cell r="C1186" t="str">
            <v>UGN19180</v>
          </cell>
          <cell r="F1186">
            <v>631107.5</v>
          </cell>
          <cell r="G1186">
            <v>0</v>
          </cell>
          <cell r="H1186">
            <v>631107.5</v>
          </cell>
          <cell r="K1186">
            <v>728303.39</v>
          </cell>
        </row>
        <row r="1187">
          <cell r="C1187" t="str">
            <v>UGN19180</v>
          </cell>
          <cell r="F1187">
            <v>9855.2900000000009</v>
          </cell>
          <cell r="G1187">
            <v>0</v>
          </cell>
          <cell r="H1187">
            <v>9855.2900000000009</v>
          </cell>
          <cell r="K1187">
            <v>1364.62</v>
          </cell>
        </row>
        <row r="1188">
          <cell r="C1188" t="str">
            <v>UGN19180</v>
          </cell>
          <cell r="F1188">
            <v>31104</v>
          </cell>
          <cell r="G1188">
            <v>0</v>
          </cell>
          <cell r="H1188">
            <v>31104</v>
          </cell>
          <cell r="K1188">
            <v>31104</v>
          </cell>
        </row>
        <row r="1189">
          <cell r="C1189" t="str">
            <v>UGN19190</v>
          </cell>
          <cell r="F1189">
            <v>9267.1</v>
          </cell>
          <cell r="G1189">
            <v>0</v>
          </cell>
          <cell r="H1189">
            <v>9267.1</v>
          </cell>
          <cell r="K1189">
            <v>47813.78</v>
          </cell>
        </row>
        <row r="1190">
          <cell r="C1190" t="str">
            <v>UGN19190</v>
          </cell>
          <cell r="F1190">
            <v>184201.22</v>
          </cell>
          <cell r="G1190">
            <v>0</v>
          </cell>
          <cell r="H1190">
            <v>184201.22</v>
          </cell>
          <cell r="K1190">
            <v>129251.52</v>
          </cell>
        </row>
        <row r="1191">
          <cell r="C1191" t="str">
            <v>UGN19190</v>
          </cell>
          <cell r="F1191">
            <v>246.99</v>
          </cell>
          <cell r="G1191">
            <v>0</v>
          </cell>
          <cell r="H1191">
            <v>246.99</v>
          </cell>
          <cell r="K1191">
            <v>182.83</v>
          </cell>
        </row>
        <row r="1192">
          <cell r="C1192" t="str">
            <v>UGN19190</v>
          </cell>
          <cell r="F1192">
            <v>3965143</v>
          </cell>
          <cell r="G1192">
            <v>0</v>
          </cell>
          <cell r="H1192">
            <v>3965143</v>
          </cell>
          <cell r="K1192">
            <v>4328522.25</v>
          </cell>
        </row>
        <row r="1193">
          <cell r="C1193" t="str">
            <v>UGN19190</v>
          </cell>
          <cell r="F1193">
            <v>241651.07</v>
          </cell>
          <cell r="G1193">
            <v>0</v>
          </cell>
          <cell r="H1193">
            <v>241651.07</v>
          </cell>
          <cell r="K1193">
            <v>247664.43</v>
          </cell>
        </row>
        <row r="1194">
          <cell r="C1194" t="str">
            <v>UGN19190</v>
          </cell>
          <cell r="F1194">
            <v>756704.03</v>
          </cell>
          <cell r="G1194">
            <v>0</v>
          </cell>
          <cell r="H1194">
            <v>756704.03</v>
          </cell>
          <cell r="K1194">
            <v>695815</v>
          </cell>
        </row>
        <row r="1195">
          <cell r="C1195" t="str">
            <v>UGN19190</v>
          </cell>
          <cell r="F1195">
            <v>635164.9</v>
          </cell>
          <cell r="G1195">
            <v>0</v>
          </cell>
          <cell r="H1195">
            <v>635164.9</v>
          </cell>
          <cell r="K1195">
            <v>694261.43</v>
          </cell>
        </row>
        <row r="1196">
          <cell r="C1196" t="str">
            <v>UGN19200</v>
          </cell>
          <cell r="F1196">
            <v>9267.1</v>
          </cell>
          <cell r="G1196">
            <v>0</v>
          </cell>
          <cell r="H1196">
            <v>9267.1</v>
          </cell>
          <cell r="K1196">
            <v>47813.78</v>
          </cell>
        </row>
        <row r="1197">
          <cell r="C1197" t="str">
            <v>UGN19200</v>
          </cell>
          <cell r="F1197">
            <v>184201.22</v>
          </cell>
          <cell r="G1197">
            <v>0</v>
          </cell>
          <cell r="H1197">
            <v>184201.22</v>
          </cell>
          <cell r="K1197">
            <v>129251.52</v>
          </cell>
        </row>
        <row r="1198">
          <cell r="C1198" t="str">
            <v>UGN19230</v>
          </cell>
          <cell r="F1198">
            <v>246.99</v>
          </cell>
          <cell r="G1198">
            <v>0</v>
          </cell>
          <cell r="H1198">
            <v>246.99</v>
          </cell>
          <cell r="K1198">
            <v>182.83</v>
          </cell>
        </row>
        <row r="1199">
          <cell r="C1199" t="str">
            <v>UGN19240</v>
          </cell>
          <cell r="F1199">
            <v>3965143</v>
          </cell>
          <cell r="G1199">
            <v>0</v>
          </cell>
          <cell r="H1199">
            <v>3965143</v>
          </cell>
          <cell r="K1199">
            <v>4328522.25</v>
          </cell>
        </row>
        <row r="1200">
          <cell r="C1200" t="str">
            <v>UGN19240</v>
          </cell>
          <cell r="F1200">
            <v>241651.07</v>
          </cell>
          <cell r="G1200">
            <v>0</v>
          </cell>
          <cell r="H1200">
            <v>241651.07</v>
          </cell>
          <cell r="K1200">
            <v>247664.43</v>
          </cell>
        </row>
        <row r="1201">
          <cell r="C1201" t="str">
            <v>UGN19240</v>
          </cell>
          <cell r="F1201">
            <v>756704.03</v>
          </cell>
          <cell r="G1201">
            <v>0</v>
          </cell>
          <cell r="H1201">
            <v>756704.03</v>
          </cell>
          <cell r="K1201">
            <v>695815</v>
          </cell>
        </row>
        <row r="1202">
          <cell r="C1202" t="str">
            <v>UGN19240</v>
          </cell>
          <cell r="F1202">
            <v>635164.9</v>
          </cell>
          <cell r="G1202">
            <v>0</v>
          </cell>
          <cell r="H1202">
            <v>635164.9</v>
          </cell>
          <cell r="K1202">
            <v>694261.43</v>
          </cell>
        </row>
        <row r="1203">
          <cell r="C1203" t="str">
            <v>UGN19250</v>
          </cell>
          <cell r="F1203">
            <v>1454241.84</v>
          </cell>
          <cell r="G1203">
            <v>0</v>
          </cell>
          <cell r="H1203">
            <v>1454241.84</v>
          </cell>
          <cell r="K1203">
            <v>1450151.73</v>
          </cell>
        </row>
        <row r="1204">
          <cell r="C1204" t="str">
            <v>UGN19250</v>
          </cell>
          <cell r="F1204">
            <v>376996.69</v>
          </cell>
          <cell r="G1204">
            <v>0</v>
          </cell>
          <cell r="H1204">
            <v>376996.69</v>
          </cell>
          <cell r="K1204">
            <v>377864.29</v>
          </cell>
        </row>
        <row r="1205">
          <cell r="C1205" t="str">
            <v>UGN19250</v>
          </cell>
          <cell r="F1205">
            <v>21090.31</v>
          </cell>
          <cell r="G1205">
            <v>0</v>
          </cell>
          <cell r="H1205">
            <v>21090.31</v>
          </cell>
          <cell r="K1205">
            <v>21137.22</v>
          </cell>
        </row>
        <row r="1206">
          <cell r="C1206" t="str">
            <v>UGN19250</v>
          </cell>
          <cell r="F1206">
            <v>83.43</v>
          </cell>
          <cell r="G1206">
            <v>0</v>
          </cell>
          <cell r="H1206">
            <v>83.43</v>
          </cell>
          <cell r="K1206">
            <v>83.43</v>
          </cell>
        </row>
        <row r="1207">
          <cell r="C1207" t="str">
            <v>UGN19250</v>
          </cell>
          <cell r="F1207">
            <v>537441.99</v>
          </cell>
          <cell r="G1207">
            <v>0</v>
          </cell>
          <cell r="H1207">
            <v>537441.99</v>
          </cell>
          <cell r="K1207">
            <v>530614.35</v>
          </cell>
        </row>
        <row r="1208">
          <cell r="C1208" t="str">
            <v>UGN19250</v>
          </cell>
          <cell r="F1208">
            <v>22.48</v>
          </cell>
          <cell r="G1208">
            <v>0</v>
          </cell>
          <cell r="H1208">
            <v>22.48</v>
          </cell>
          <cell r="K1208">
            <v>0</v>
          </cell>
        </row>
        <row r="1209">
          <cell r="C1209" t="str">
            <v>UGN19250</v>
          </cell>
          <cell r="F1209">
            <v>82100.92</v>
          </cell>
          <cell r="G1209">
            <v>0</v>
          </cell>
          <cell r="H1209">
            <v>82100.92</v>
          </cell>
          <cell r="K1209">
            <v>82598.27</v>
          </cell>
        </row>
        <row r="1210">
          <cell r="C1210" t="str">
            <v>UGN19250</v>
          </cell>
          <cell r="F1210">
            <v>71088.87</v>
          </cell>
          <cell r="G1210">
            <v>0</v>
          </cell>
          <cell r="H1210">
            <v>71088.87</v>
          </cell>
          <cell r="K1210">
            <v>0</v>
          </cell>
        </row>
        <row r="1211">
          <cell r="C1211" t="str">
            <v>UGN19250</v>
          </cell>
          <cell r="F1211">
            <v>1617768.25</v>
          </cell>
          <cell r="G1211">
            <v>0</v>
          </cell>
          <cell r="H1211">
            <v>1617768.25</v>
          </cell>
          <cell r="K1211">
            <v>1756777.7</v>
          </cell>
        </row>
        <row r="1212">
          <cell r="C1212" t="str">
            <v>UGN19250</v>
          </cell>
          <cell r="F1212">
            <v>107877.67</v>
          </cell>
          <cell r="G1212">
            <v>0</v>
          </cell>
          <cell r="H1212">
            <v>107877.67</v>
          </cell>
          <cell r="K1212">
            <v>107782.53</v>
          </cell>
        </row>
        <row r="1213">
          <cell r="C1213" t="str">
            <v>UGN19250</v>
          </cell>
          <cell r="F1213">
            <v>335613</v>
          </cell>
          <cell r="G1213">
            <v>0</v>
          </cell>
          <cell r="H1213">
            <v>335613</v>
          </cell>
          <cell r="K1213">
            <v>307813.09999999998</v>
          </cell>
        </row>
        <row r="1214">
          <cell r="C1214" t="str">
            <v>UGN19250</v>
          </cell>
          <cell r="F1214">
            <v>507540.86</v>
          </cell>
          <cell r="G1214">
            <v>0</v>
          </cell>
          <cell r="H1214">
            <v>507540.86</v>
          </cell>
          <cell r="K1214">
            <v>816303.07</v>
          </cell>
        </row>
        <row r="1215">
          <cell r="C1215" t="str">
            <v>UGN19250C</v>
          </cell>
          <cell r="F1215">
            <v>1454241.84</v>
          </cell>
          <cell r="G1215">
            <v>0</v>
          </cell>
          <cell r="H1215">
            <v>1454241.84</v>
          </cell>
          <cell r="K1215">
            <v>1450151.73</v>
          </cell>
        </row>
        <row r="1216">
          <cell r="C1216" t="str">
            <v>UGN19250C</v>
          </cell>
          <cell r="F1216">
            <v>376996.69</v>
          </cell>
          <cell r="G1216">
            <v>0</v>
          </cell>
          <cell r="H1216">
            <v>376996.69</v>
          </cell>
          <cell r="K1216">
            <v>377864.29</v>
          </cell>
        </row>
        <row r="1217">
          <cell r="C1217" t="str">
            <v>UGN19250C</v>
          </cell>
          <cell r="F1217">
            <v>21090.31</v>
          </cell>
          <cell r="G1217">
            <v>0</v>
          </cell>
          <cell r="H1217">
            <v>21090.31</v>
          </cell>
          <cell r="K1217">
            <v>21137.22</v>
          </cell>
        </row>
        <row r="1218">
          <cell r="C1218" t="str">
            <v>UGN19250C</v>
          </cell>
          <cell r="F1218">
            <v>83.43</v>
          </cell>
          <cell r="G1218">
            <v>0</v>
          </cell>
          <cell r="H1218">
            <v>83.43</v>
          </cell>
          <cell r="K1218">
            <v>83.43</v>
          </cell>
        </row>
        <row r="1219">
          <cell r="C1219" t="str">
            <v>UGN19250C</v>
          </cell>
          <cell r="F1219">
            <v>537441.99</v>
          </cell>
          <cell r="G1219">
            <v>0</v>
          </cell>
          <cell r="H1219">
            <v>537441.99</v>
          </cell>
          <cell r="K1219">
            <v>530614.35</v>
          </cell>
        </row>
        <row r="1220">
          <cell r="C1220" t="str">
            <v>UGN19250C</v>
          </cell>
          <cell r="F1220">
            <v>22.48</v>
          </cell>
          <cell r="G1220">
            <v>0</v>
          </cell>
          <cell r="H1220">
            <v>22.48</v>
          </cell>
          <cell r="K1220">
            <v>0</v>
          </cell>
        </row>
        <row r="1221">
          <cell r="C1221" t="str">
            <v>UGN19250C</v>
          </cell>
          <cell r="F1221">
            <v>82100.92</v>
          </cell>
          <cell r="G1221">
            <v>0</v>
          </cell>
          <cell r="H1221">
            <v>82100.92</v>
          </cell>
          <cell r="K1221">
            <v>82598.27</v>
          </cell>
        </row>
        <row r="1222">
          <cell r="C1222" t="str">
            <v>UGN19250C</v>
          </cell>
          <cell r="F1222">
            <v>71088.87</v>
          </cell>
          <cell r="G1222">
            <v>0</v>
          </cell>
          <cell r="H1222">
            <v>71088.87</v>
          </cell>
          <cell r="K1222">
            <v>0</v>
          </cell>
        </row>
        <row r="1223">
          <cell r="C1223" t="str">
            <v>UGN19250C</v>
          </cell>
          <cell r="F1223">
            <v>1617768.25</v>
          </cell>
          <cell r="G1223">
            <v>0</v>
          </cell>
          <cell r="H1223">
            <v>1617768.25</v>
          </cell>
          <cell r="K1223">
            <v>1756777.7</v>
          </cell>
        </row>
        <row r="1224">
          <cell r="C1224" t="str">
            <v>UGN19250C</v>
          </cell>
          <cell r="F1224">
            <v>107877.67</v>
          </cell>
          <cell r="G1224">
            <v>0</v>
          </cell>
          <cell r="H1224">
            <v>107877.67</v>
          </cell>
          <cell r="K1224">
            <v>107782.53</v>
          </cell>
        </row>
        <row r="1225">
          <cell r="C1225" t="str">
            <v>UGN19250C</v>
          </cell>
          <cell r="F1225">
            <v>335613</v>
          </cell>
          <cell r="G1225">
            <v>0</v>
          </cell>
          <cell r="H1225">
            <v>335613</v>
          </cell>
          <cell r="K1225">
            <v>307813.09999999998</v>
          </cell>
        </row>
        <row r="1226">
          <cell r="C1226" t="str">
            <v>UGN19250C</v>
          </cell>
          <cell r="F1226">
            <v>507540.86</v>
          </cell>
          <cell r="G1226">
            <v>0</v>
          </cell>
          <cell r="H1226">
            <v>507540.86</v>
          </cell>
          <cell r="K1226">
            <v>816303.07</v>
          </cell>
        </row>
        <row r="1227">
          <cell r="C1227" t="str">
            <v>UGN19260</v>
          </cell>
          <cell r="F1227">
            <v>163595.54</v>
          </cell>
          <cell r="G1227">
            <v>0</v>
          </cell>
          <cell r="H1227">
            <v>163595.54</v>
          </cell>
          <cell r="K1227">
            <v>137934.82999999999</v>
          </cell>
        </row>
        <row r="1228">
          <cell r="C1228" t="str">
            <v>UGN19260</v>
          </cell>
          <cell r="F1228">
            <v>7663</v>
          </cell>
          <cell r="G1228">
            <v>0</v>
          </cell>
          <cell r="H1228">
            <v>7663</v>
          </cell>
          <cell r="K1228">
            <v>7663</v>
          </cell>
        </row>
        <row r="1229">
          <cell r="C1229" t="str">
            <v>UGN19260</v>
          </cell>
          <cell r="F1229">
            <v>244662.59</v>
          </cell>
          <cell r="G1229">
            <v>0</v>
          </cell>
          <cell r="H1229">
            <v>244662.59</v>
          </cell>
          <cell r="K1229">
            <v>261643.06</v>
          </cell>
        </row>
        <row r="1230">
          <cell r="C1230" t="str">
            <v>UGN19260</v>
          </cell>
          <cell r="F1230">
            <v>502611</v>
          </cell>
          <cell r="G1230">
            <v>0</v>
          </cell>
          <cell r="H1230">
            <v>502611</v>
          </cell>
          <cell r="K1230">
            <v>547741.5</v>
          </cell>
        </row>
        <row r="1231">
          <cell r="C1231" t="str">
            <v>UGN19260</v>
          </cell>
          <cell r="F1231">
            <v>33446.61</v>
          </cell>
          <cell r="G1231">
            <v>0</v>
          </cell>
          <cell r="H1231">
            <v>33446.61</v>
          </cell>
          <cell r="K1231">
            <v>33895.589999999997</v>
          </cell>
        </row>
        <row r="1232">
          <cell r="C1232" t="str">
            <v>UGN19260</v>
          </cell>
          <cell r="F1232">
            <v>106483.01</v>
          </cell>
          <cell r="G1232">
            <v>0</v>
          </cell>
          <cell r="H1232">
            <v>106483.01</v>
          </cell>
          <cell r="K1232">
            <v>97489.87</v>
          </cell>
        </row>
        <row r="1233">
          <cell r="C1233" t="str">
            <v>UGN19260</v>
          </cell>
          <cell r="F1233">
            <v>81208.479999999996</v>
          </cell>
          <cell r="G1233">
            <v>0</v>
          </cell>
          <cell r="H1233">
            <v>81208.479999999996</v>
          </cell>
          <cell r="K1233">
            <v>88969.44</v>
          </cell>
        </row>
        <row r="1234">
          <cell r="C1234" t="str">
            <v>UGN19260C</v>
          </cell>
          <cell r="F1234">
            <v>163595.54</v>
          </cell>
          <cell r="G1234">
            <v>0</v>
          </cell>
          <cell r="H1234">
            <v>163595.54</v>
          </cell>
          <cell r="K1234">
            <v>137934.82999999999</v>
          </cell>
        </row>
        <row r="1235">
          <cell r="C1235" t="str">
            <v>UGN19260C</v>
          </cell>
          <cell r="F1235">
            <v>7663</v>
          </cell>
          <cell r="G1235">
            <v>0</v>
          </cell>
          <cell r="H1235">
            <v>7663</v>
          </cell>
          <cell r="K1235">
            <v>7663</v>
          </cell>
        </row>
        <row r="1236">
          <cell r="C1236" t="str">
            <v>UGN19260C</v>
          </cell>
          <cell r="F1236">
            <v>244662.59</v>
          </cell>
          <cell r="G1236">
            <v>0</v>
          </cell>
          <cell r="H1236">
            <v>244662.59</v>
          </cell>
          <cell r="K1236">
            <v>261643.06</v>
          </cell>
        </row>
        <row r="1237">
          <cell r="C1237" t="str">
            <v>UGN19260C</v>
          </cell>
          <cell r="F1237">
            <v>502611</v>
          </cell>
          <cell r="G1237">
            <v>0</v>
          </cell>
          <cell r="H1237">
            <v>502611</v>
          </cell>
          <cell r="K1237">
            <v>547741.5</v>
          </cell>
        </row>
        <row r="1238">
          <cell r="C1238" t="str">
            <v>UGN19260C</v>
          </cell>
          <cell r="F1238">
            <v>33446.61</v>
          </cell>
          <cell r="G1238">
            <v>0</v>
          </cell>
          <cell r="H1238">
            <v>33446.61</v>
          </cell>
          <cell r="K1238">
            <v>33895.589999999997</v>
          </cell>
        </row>
        <row r="1239">
          <cell r="C1239" t="str">
            <v>UGN19260C</v>
          </cell>
          <cell r="F1239">
            <v>106483.01</v>
          </cell>
          <cell r="G1239">
            <v>0</v>
          </cell>
          <cell r="H1239">
            <v>106483.01</v>
          </cell>
          <cell r="K1239">
            <v>97489.87</v>
          </cell>
        </row>
        <row r="1240">
          <cell r="C1240" t="str">
            <v>UGN19260C</v>
          </cell>
          <cell r="F1240">
            <v>81208.479999999996</v>
          </cell>
          <cell r="G1240">
            <v>0</v>
          </cell>
          <cell r="H1240">
            <v>81208.479999999996</v>
          </cell>
          <cell r="K1240">
            <v>88969.44</v>
          </cell>
        </row>
        <row r="1241">
          <cell r="C1241" t="str">
            <v>UGN19270</v>
          </cell>
          <cell r="F1241">
            <v>3429272.08</v>
          </cell>
          <cell r="G1241">
            <v>0</v>
          </cell>
          <cell r="H1241">
            <v>3429272.08</v>
          </cell>
          <cell r="K1241">
            <v>3029482.32</v>
          </cell>
        </row>
        <row r="1242">
          <cell r="C1242" t="str">
            <v>UGN19270</v>
          </cell>
          <cell r="F1242">
            <v>0.5</v>
          </cell>
          <cell r="G1242">
            <v>0</v>
          </cell>
          <cell r="H1242">
            <v>0.5</v>
          </cell>
          <cell r="K1242">
            <v>0</v>
          </cell>
        </row>
        <row r="1243">
          <cell r="C1243" t="str">
            <v>UGN19270C</v>
          </cell>
          <cell r="F1243">
            <v>3429272.08</v>
          </cell>
          <cell r="G1243">
            <v>0</v>
          </cell>
          <cell r="H1243">
            <v>3429272.08</v>
          </cell>
          <cell r="K1243">
            <v>3029482.32</v>
          </cell>
        </row>
        <row r="1244">
          <cell r="C1244" t="str">
            <v>UGN19270C</v>
          </cell>
          <cell r="F1244">
            <v>0.5</v>
          </cell>
          <cell r="G1244">
            <v>0</v>
          </cell>
          <cell r="H1244">
            <v>0.5</v>
          </cell>
          <cell r="K1244">
            <v>0</v>
          </cell>
        </row>
        <row r="1245">
          <cell r="C1245" t="str">
            <v>UGN19280</v>
          </cell>
          <cell r="F1245">
            <v>70807.38</v>
          </cell>
          <cell r="G1245">
            <v>0</v>
          </cell>
          <cell r="H1245">
            <v>70807.38</v>
          </cell>
          <cell r="K1245">
            <v>71774.350000000006</v>
          </cell>
        </row>
        <row r="1246">
          <cell r="C1246" t="str">
            <v>UGN19280</v>
          </cell>
          <cell r="F1246">
            <v>521887.61</v>
          </cell>
          <cell r="G1246">
            <v>0</v>
          </cell>
          <cell r="H1246">
            <v>521887.61</v>
          </cell>
          <cell r="K1246">
            <v>467643.1</v>
          </cell>
        </row>
        <row r="1247">
          <cell r="C1247" t="str">
            <v>UGN19280</v>
          </cell>
          <cell r="F1247">
            <v>667.25</v>
          </cell>
          <cell r="G1247">
            <v>0</v>
          </cell>
          <cell r="H1247">
            <v>667.25</v>
          </cell>
          <cell r="K1247">
            <v>993</v>
          </cell>
        </row>
        <row r="1248">
          <cell r="C1248" t="str">
            <v>UGN19280</v>
          </cell>
          <cell r="F1248">
            <v>153619.10999999999</v>
          </cell>
          <cell r="G1248">
            <v>0</v>
          </cell>
          <cell r="H1248">
            <v>153619.10999999999</v>
          </cell>
          <cell r="K1248">
            <v>5801.07</v>
          </cell>
        </row>
        <row r="1249">
          <cell r="C1249" t="str">
            <v>UGN19280C</v>
          </cell>
          <cell r="F1249">
            <v>70807.38</v>
          </cell>
          <cell r="G1249">
            <v>0</v>
          </cell>
          <cell r="H1249">
            <v>70807.38</v>
          </cell>
          <cell r="K1249">
            <v>71774.350000000006</v>
          </cell>
        </row>
        <row r="1250">
          <cell r="C1250" t="str">
            <v>UGN19280C</v>
          </cell>
          <cell r="F1250">
            <v>521887.61</v>
          </cell>
          <cell r="G1250">
            <v>0</v>
          </cell>
          <cell r="H1250">
            <v>521887.61</v>
          </cell>
          <cell r="K1250">
            <v>467643.1</v>
          </cell>
        </row>
        <row r="1251">
          <cell r="C1251" t="str">
            <v>UGN19280C</v>
          </cell>
          <cell r="F1251">
            <v>667.25</v>
          </cell>
          <cell r="G1251">
            <v>0</v>
          </cell>
          <cell r="H1251">
            <v>667.25</v>
          </cell>
          <cell r="K1251">
            <v>993</v>
          </cell>
        </row>
        <row r="1252">
          <cell r="C1252" t="str">
            <v>UGN19280C</v>
          </cell>
          <cell r="F1252">
            <v>153619.10999999999</v>
          </cell>
          <cell r="G1252">
            <v>0</v>
          </cell>
          <cell r="H1252">
            <v>153619.10999999999</v>
          </cell>
          <cell r="K1252">
            <v>5801.07</v>
          </cell>
        </row>
        <row r="1253">
          <cell r="C1253" t="str">
            <v>UGN20010</v>
          </cell>
          <cell r="F1253">
            <v>70807.38</v>
          </cell>
          <cell r="G1253">
            <v>0</v>
          </cell>
          <cell r="H1253">
            <v>70807.38</v>
          </cell>
          <cell r="K1253">
            <v>71774.350000000006</v>
          </cell>
        </row>
        <row r="1254">
          <cell r="C1254" t="str">
            <v>UGN20010</v>
          </cell>
          <cell r="F1254">
            <v>521887.61</v>
          </cell>
          <cell r="G1254">
            <v>0</v>
          </cell>
          <cell r="H1254">
            <v>521887.61</v>
          </cell>
          <cell r="K1254">
            <v>467643.1</v>
          </cell>
        </row>
        <row r="1255">
          <cell r="C1255" t="str">
            <v>UGN20010</v>
          </cell>
          <cell r="F1255">
            <v>667.25</v>
          </cell>
          <cell r="G1255">
            <v>0</v>
          </cell>
          <cell r="H1255">
            <v>667.25</v>
          </cell>
          <cell r="K1255">
            <v>993</v>
          </cell>
        </row>
        <row r="1256">
          <cell r="C1256" t="str">
            <v>UGN20010</v>
          </cell>
          <cell r="F1256">
            <v>153619.10999999999</v>
          </cell>
          <cell r="G1256">
            <v>0</v>
          </cell>
          <cell r="H1256">
            <v>153619.10999999999</v>
          </cell>
          <cell r="K1256">
            <v>5801.07</v>
          </cell>
        </row>
        <row r="1257">
          <cell r="C1257" t="str">
            <v>UGN20020</v>
          </cell>
          <cell r="F1257">
            <v>70807.38</v>
          </cell>
          <cell r="G1257">
            <v>0</v>
          </cell>
          <cell r="H1257">
            <v>70807.38</v>
          </cell>
          <cell r="K1257">
            <v>71774.350000000006</v>
          </cell>
        </row>
        <row r="1258">
          <cell r="C1258" t="str">
            <v>UGN20040</v>
          </cell>
          <cell r="F1258">
            <v>70807.38</v>
          </cell>
          <cell r="G1258">
            <v>0</v>
          </cell>
          <cell r="H1258">
            <v>70807.38</v>
          </cell>
          <cell r="K1258">
            <v>71774.350000000006</v>
          </cell>
        </row>
        <row r="1259">
          <cell r="C1259" t="str">
            <v>UGN20090</v>
          </cell>
          <cell r="F1259">
            <v>521887.61</v>
          </cell>
          <cell r="G1259">
            <v>0</v>
          </cell>
          <cell r="H1259">
            <v>521887.61</v>
          </cell>
          <cell r="K1259">
            <v>467643.1</v>
          </cell>
        </row>
        <row r="1260">
          <cell r="C1260" t="str">
            <v>UGN20100</v>
          </cell>
          <cell r="F1260">
            <v>667.25</v>
          </cell>
          <cell r="G1260">
            <v>0</v>
          </cell>
          <cell r="H1260">
            <v>667.25</v>
          </cell>
          <cell r="K1260">
            <v>993</v>
          </cell>
        </row>
        <row r="1261">
          <cell r="C1261" t="str">
            <v>UGN20110</v>
          </cell>
          <cell r="F1261">
            <v>667.25</v>
          </cell>
          <cell r="G1261">
            <v>0</v>
          </cell>
          <cell r="H1261">
            <v>667.25</v>
          </cell>
          <cell r="K1261">
            <v>993</v>
          </cell>
        </row>
        <row r="1262">
          <cell r="C1262" t="str">
            <v>UGN20140</v>
          </cell>
          <cell r="F1262">
            <v>153619.10999999999</v>
          </cell>
          <cell r="G1262">
            <v>0</v>
          </cell>
          <cell r="H1262">
            <v>153619.10999999999</v>
          </cell>
          <cell r="K1262">
            <v>5801.07</v>
          </cell>
        </row>
        <row r="1263">
          <cell r="C1263" t="str">
            <v>UGN20160</v>
          </cell>
          <cell r="F1263">
            <v>153619.10999999999</v>
          </cell>
          <cell r="G1263">
            <v>0</v>
          </cell>
          <cell r="H1263">
            <v>153619.10999999999</v>
          </cell>
          <cell r="K1263">
            <v>5801.07</v>
          </cell>
        </row>
        <row r="1264">
          <cell r="C1264" t="str">
            <v>UGN20170</v>
          </cell>
          <cell r="F1264">
            <v>9769.2099999999991</v>
          </cell>
          <cell r="G1264">
            <v>0</v>
          </cell>
          <cell r="H1264">
            <v>9769.2099999999991</v>
          </cell>
          <cell r="K1264">
            <v>8879.83</v>
          </cell>
        </row>
        <row r="1265">
          <cell r="C1265" t="str">
            <v>UGN20170</v>
          </cell>
          <cell r="F1265">
            <v>139855.20000000001</v>
          </cell>
          <cell r="G1265">
            <v>0</v>
          </cell>
          <cell r="H1265">
            <v>139855.20000000001</v>
          </cell>
          <cell r="K1265">
            <v>167293.39000000001</v>
          </cell>
        </row>
        <row r="1266">
          <cell r="C1266" t="str">
            <v>UGN20170</v>
          </cell>
          <cell r="F1266">
            <v>0</v>
          </cell>
          <cell r="G1266">
            <v>0</v>
          </cell>
          <cell r="H1266">
            <v>0</v>
          </cell>
          <cell r="K1266">
            <v>30442.49</v>
          </cell>
        </row>
        <row r="1267">
          <cell r="C1267" t="str">
            <v>UGN20180</v>
          </cell>
          <cell r="F1267">
            <v>9769.2099999999991</v>
          </cell>
          <cell r="G1267">
            <v>0</v>
          </cell>
          <cell r="H1267">
            <v>9769.2099999999991</v>
          </cell>
          <cell r="K1267">
            <v>8879.83</v>
          </cell>
        </row>
        <row r="1268">
          <cell r="C1268" t="str">
            <v>UGN20180</v>
          </cell>
          <cell r="F1268">
            <v>139855.20000000001</v>
          </cell>
          <cell r="G1268">
            <v>0</v>
          </cell>
          <cell r="H1268">
            <v>139855.20000000001</v>
          </cell>
          <cell r="K1268">
            <v>167293.39000000001</v>
          </cell>
        </row>
        <row r="1269">
          <cell r="C1269" t="str">
            <v>UGN20200</v>
          </cell>
          <cell r="F1269">
            <v>9769.2099999999991</v>
          </cell>
          <cell r="G1269">
            <v>0</v>
          </cell>
          <cell r="H1269">
            <v>9769.2099999999991</v>
          </cell>
          <cell r="K1269">
            <v>8879.83</v>
          </cell>
        </row>
        <row r="1270">
          <cell r="C1270" t="str">
            <v>UGN20220</v>
          </cell>
          <cell r="F1270">
            <v>139855.20000000001</v>
          </cell>
          <cell r="G1270">
            <v>0</v>
          </cell>
          <cell r="H1270">
            <v>139855.20000000001</v>
          </cell>
          <cell r="K1270">
            <v>167293.39000000001</v>
          </cell>
        </row>
        <row r="1271">
          <cell r="C1271" t="str">
            <v>UGN20280</v>
          </cell>
          <cell r="F1271">
            <v>0</v>
          </cell>
          <cell r="G1271">
            <v>0</v>
          </cell>
          <cell r="H1271">
            <v>0</v>
          </cell>
          <cell r="K1271">
            <v>30442.49</v>
          </cell>
        </row>
        <row r="1272">
          <cell r="C1272" t="str">
            <v>UGN20310</v>
          </cell>
          <cell r="F1272">
            <v>0</v>
          </cell>
          <cell r="G1272">
            <v>0</v>
          </cell>
          <cell r="H1272">
            <v>0</v>
          </cell>
          <cell r="K1272">
            <v>30442.49</v>
          </cell>
        </row>
        <row r="1273">
          <cell r="C1273" t="str">
            <v>UGN23010</v>
          </cell>
          <cell r="F1273">
            <v>689455.89</v>
          </cell>
          <cell r="G1273">
            <v>0</v>
          </cell>
          <cell r="H1273">
            <v>689455.89</v>
          </cell>
          <cell r="K1273">
            <v>706286.27</v>
          </cell>
        </row>
        <row r="1274">
          <cell r="C1274" t="str">
            <v>UGN23010</v>
          </cell>
          <cell r="F1274">
            <v>156549.57999999999</v>
          </cell>
          <cell r="G1274">
            <v>0</v>
          </cell>
          <cell r="H1274">
            <v>156549.57999999999</v>
          </cell>
          <cell r="K1274">
            <v>206643.76</v>
          </cell>
        </row>
        <row r="1275">
          <cell r="C1275" t="str">
            <v>UGN23010</v>
          </cell>
          <cell r="F1275">
            <v>890.49</v>
          </cell>
          <cell r="G1275">
            <v>0</v>
          </cell>
          <cell r="H1275">
            <v>890.49</v>
          </cell>
          <cell r="K1275">
            <v>2288.16</v>
          </cell>
        </row>
        <row r="1276">
          <cell r="C1276" t="str">
            <v>UGN23010</v>
          </cell>
          <cell r="F1276">
            <v>61095.24</v>
          </cell>
          <cell r="G1276">
            <v>0</v>
          </cell>
          <cell r="H1276">
            <v>61095.24</v>
          </cell>
          <cell r="K1276">
            <v>48986.9</v>
          </cell>
        </row>
        <row r="1277">
          <cell r="C1277" t="str">
            <v>UGN23010</v>
          </cell>
          <cell r="F1277">
            <v>23446.87</v>
          </cell>
          <cell r="G1277">
            <v>0</v>
          </cell>
          <cell r="H1277">
            <v>23446.87</v>
          </cell>
          <cell r="K1277">
            <v>24409.01</v>
          </cell>
        </row>
        <row r="1278">
          <cell r="C1278" t="str">
            <v>UGN23010</v>
          </cell>
          <cell r="F1278">
            <v>222.8</v>
          </cell>
          <cell r="G1278">
            <v>0</v>
          </cell>
          <cell r="H1278">
            <v>222.8</v>
          </cell>
          <cell r="K1278">
            <v>134.79</v>
          </cell>
        </row>
        <row r="1279">
          <cell r="C1279" t="str">
            <v>UGN23010</v>
          </cell>
          <cell r="F1279">
            <v>2978.7</v>
          </cell>
          <cell r="G1279">
            <v>0</v>
          </cell>
          <cell r="H1279">
            <v>2978.7</v>
          </cell>
          <cell r="K1279">
            <v>4546.03</v>
          </cell>
        </row>
        <row r="1280">
          <cell r="C1280" t="str">
            <v>UGN23010</v>
          </cell>
          <cell r="F1280">
            <v>93719.91</v>
          </cell>
          <cell r="G1280">
            <v>0</v>
          </cell>
          <cell r="H1280">
            <v>93719.91</v>
          </cell>
          <cell r="K1280">
            <v>195283.35</v>
          </cell>
        </row>
        <row r="1281">
          <cell r="C1281" t="str">
            <v>UGN23010</v>
          </cell>
          <cell r="F1281">
            <v>109210.03</v>
          </cell>
          <cell r="G1281">
            <v>0</v>
          </cell>
          <cell r="H1281">
            <v>109210.03</v>
          </cell>
          <cell r="K1281">
            <v>106569.34</v>
          </cell>
        </row>
        <row r="1282">
          <cell r="C1282" t="str">
            <v>UGN23010</v>
          </cell>
          <cell r="F1282">
            <v>1583.68</v>
          </cell>
          <cell r="G1282">
            <v>0</v>
          </cell>
          <cell r="H1282">
            <v>1583.68</v>
          </cell>
          <cell r="K1282">
            <v>994.63</v>
          </cell>
        </row>
        <row r="1283">
          <cell r="C1283" t="str">
            <v>UGN23010</v>
          </cell>
          <cell r="F1283">
            <v>96283.96</v>
          </cell>
          <cell r="G1283">
            <v>0</v>
          </cell>
          <cell r="H1283">
            <v>96283.96</v>
          </cell>
          <cell r="K1283">
            <v>136736.29</v>
          </cell>
        </row>
        <row r="1284">
          <cell r="C1284" t="str">
            <v>UGN23010</v>
          </cell>
          <cell r="F1284">
            <v>14478.64</v>
          </cell>
          <cell r="G1284">
            <v>0</v>
          </cell>
          <cell r="H1284">
            <v>14478.64</v>
          </cell>
          <cell r="K1284">
            <v>126500</v>
          </cell>
        </row>
        <row r="1285">
          <cell r="C1285" t="str">
            <v>UGN23010</v>
          </cell>
          <cell r="F1285">
            <v>25775.67</v>
          </cell>
          <cell r="G1285">
            <v>0</v>
          </cell>
          <cell r="H1285">
            <v>25775.67</v>
          </cell>
          <cell r="K1285">
            <v>2857.17</v>
          </cell>
        </row>
        <row r="1286">
          <cell r="C1286" t="str">
            <v>UGN23010</v>
          </cell>
          <cell r="F1286">
            <v>-7307.25</v>
          </cell>
          <cell r="G1286">
            <v>0</v>
          </cell>
          <cell r="H1286">
            <v>-7307.25</v>
          </cell>
          <cell r="K1286">
            <v>5976.08</v>
          </cell>
        </row>
        <row r="1287">
          <cell r="C1287" t="str">
            <v>UGN23010</v>
          </cell>
          <cell r="F1287">
            <v>6946.05</v>
          </cell>
          <cell r="G1287">
            <v>0</v>
          </cell>
          <cell r="H1287">
            <v>6946.05</v>
          </cell>
          <cell r="K1287">
            <v>2458.09</v>
          </cell>
        </row>
        <row r="1288">
          <cell r="C1288" t="str">
            <v>UGN23010</v>
          </cell>
          <cell r="F1288">
            <v>96.12</v>
          </cell>
          <cell r="G1288">
            <v>0</v>
          </cell>
          <cell r="H1288">
            <v>96.12</v>
          </cell>
          <cell r="K1288">
            <v>47.06</v>
          </cell>
        </row>
        <row r="1289">
          <cell r="C1289" t="str">
            <v>UGN23010</v>
          </cell>
          <cell r="F1289">
            <v>18.36</v>
          </cell>
          <cell r="G1289">
            <v>0</v>
          </cell>
          <cell r="H1289">
            <v>18.36</v>
          </cell>
          <cell r="K1289">
            <v>15.07</v>
          </cell>
        </row>
        <row r="1290">
          <cell r="C1290" t="str">
            <v>UGN23010</v>
          </cell>
          <cell r="F1290">
            <v>-102.96</v>
          </cell>
          <cell r="G1290">
            <v>0</v>
          </cell>
          <cell r="H1290">
            <v>-102.96</v>
          </cell>
          <cell r="K1290">
            <v>-429.16</v>
          </cell>
        </row>
        <row r="1291">
          <cell r="C1291" t="str">
            <v>UGN23010</v>
          </cell>
          <cell r="F1291">
            <v>18359.34</v>
          </cell>
          <cell r="G1291">
            <v>0</v>
          </cell>
          <cell r="H1291">
            <v>18359.34</v>
          </cell>
          <cell r="K1291">
            <v>-16541.28</v>
          </cell>
        </row>
        <row r="1292">
          <cell r="C1292" t="str">
            <v>UGN23010</v>
          </cell>
          <cell r="F1292">
            <v>1278.26</v>
          </cell>
          <cell r="G1292">
            <v>0</v>
          </cell>
          <cell r="H1292">
            <v>1278.26</v>
          </cell>
          <cell r="K1292">
            <v>-5401.25</v>
          </cell>
        </row>
        <row r="1293">
          <cell r="C1293" t="str">
            <v>UGN23010</v>
          </cell>
          <cell r="F1293">
            <v>17.14</v>
          </cell>
          <cell r="G1293">
            <v>0</v>
          </cell>
          <cell r="H1293">
            <v>17.14</v>
          </cell>
          <cell r="K1293">
            <v>-72.33</v>
          </cell>
        </row>
        <row r="1294">
          <cell r="C1294" t="str">
            <v>UGN23010</v>
          </cell>
          <cell r="F1294">
            <v>3763.4</v>
          </cell>
          <cell r="G1294">
            <v>0</v>
          </cell>
          <cell r="H1294">
            <v>3763.4</v>
          </cell>
          <cell r="K1294">
            <v>-7039.31</v>
          </cell>
        </row>
        <row r="1295">
          <cell r="C1295" t="str">
            <v>UGN23010</v>
          </cell>
          <cell r="F1295">
            <v>220586.55</v>
          </cell>
          <cell r="G1295">
            <v>0</v>
          </cell>
          <cell r="H1295">
            <v>220586.55</v>
          </cell>
          <cell r="K1295">
            <v>85900.87</v>
          </cell>
        </row>
        <row r="1296">
          <cell r="C1296" t="str">
            <v>UGN23010</v>
          </cell>
          <cell r="F1296">
            <v>224573.24</v>
          </cell>
          <cell r="G1296">
            <v>0</v>
          </cell>
          <cell r="H1296">
            <v>224573.24</v>
          </cell>
          <cell r="K1296">
            <v>235813.71</v>
          </cell>
        </row>
        <row r="1297">
          <cell r="C1297" t="str">
            <v>UGN23010</v>
          </cell>
          <cell r="F1297">
            <v>1274508.73</v>
          </cell>
          <cell r="G1297">
            <v>0</v>
          </cell>
          <cell r="H1297">
            <v>1274508.73</v>
          </cell>
          <cell r="K1297">
            <v>864701.83</v>
          </cell>
        </row>
        <row r="1298">
          <cell r="C1298" t="str">
            <v>UGN23010</v>
          </cell>
          <cell r="F1298">
            <v>1341392.0900000001</v>
          </cell>
          <cell r="G1298">
            <v>0</v>
          </cell>
          <cell r="H1298">
            <v>1341392.0900000001</v>
          </cell>
          <cell r="K1298">
            <v>587304.35</v>
          </cell>
        </row>
        <row r="1299">
          <cell r="C1299" t="str">
            <v>UGN23010</v>
          </cell>
          <cell r="F1299">
            <v>378774.95</v>
          </cell>
          <cell r="G1299">
            <v>0</v>
          </cell>
          <cell r="H1299">
            <v>378774.95</v>
          </cell>
          <cell r="K1299">
            <v>388335.07</v>
          </cell>
        </row>
        <row r="1300">
          <cell r="C1300" t="str">
            <v>UGN23010</v>
          </cell>
          <cell r="F1300">
            <v>276608.15999999997</v>
          </cell>
          <cell r="G1300">
            <v>0</v>
          </cell>
          <cell r="H1300">
            <v>276608.15999999997</v>
          </cell>
          <cell r="K1300">
            <v>282973.42</v>
          </cell>
        </row>
        <row r="1301">
          <cell r="C1301" t="str">
            <v>UGN23010</v>
          </cell>
          <cell r="F1301">
            <v>387943.48</v>
          </cell>
          <cell r="G1301">
            <v>0</v>
          </cell>
          <cell r="H1301">
            <v>387943.48</v>
          </cell>
          <cell r="K1301">
            <v>393626.82</v>
          </cell>
        </row>
        <row r="1302">
          <cell r="C1302" t="str">
            <v>UGN23010</v>
          </cell>
          <cell r="F1302">
            <v>24952.89</v>
          </cell>
          <cell r="G1302">
            <v>0</v>
          </cell>
          <cell r="H1302">
            <v>24952.89</v>
          </cell>
          <cell r="K1302">
            <v>18374.97</v>
          </cell>
        </row>
        <row r="1303">
          <cell r="C1303" t="str">
            <v>UGN23010</v>
          </cell>
          <cell r="F1303">
            <v>225288.35</v>
          </cell>
          <cell r="G1303">
            <v>0</v>
          </cell>
          <cell r="H1303">
            <v>225288.35</v>
          </cell>
          <cell r="K1303">
            <v>236826.26</v>
          </cell>
        </row>
        <row r="1304">
          <cell r="C1304" t="str">
            <v>UGN23010</v>
          </cell>
          <cell r="F1304">
            <v>245226.6</v>
          </cell>
          <cell r="G1304">
            <v>0</v>
          </cell>
          <cell r="H1304">
            <v>245226.6</v>
          </cell>
          <cell r="K1304">
            <v>225810.73</v>
          </cell>
        </row>
        <row r="1305">
          <cell r="C1305" t="str">
            <v>UGN23010</v>
          </cell>
          <cell r="F1305">
            <v>208695.79</v>
          </cell>
          <cell r="G1305">
            <v>0</v>
          </cell>
          <cell r="H1305">
            <v>208695.79</v>
          </cell>
          <cell r="K1305">
            <v>216252.79</v>
          </cell>
        </row>
        <row r="1306">
          <cell r="C1306" t="str">
            <v>UGN23010</v>
          </cell>
          <cell r="F1306">
            <v>85755.15</v>
          </cell>
          <cell r="G1306">
            <v>0</v>
          </cell>
          <cell r="H1306">
            <v>85755.15</v>
          </cell>
          <cell r="K1306">
            <v>73960.53</v>
          </cell>
        </row>
        <row r="1307">
          <cell r="C1307" t="str">
            <v>UGN23010</v>
          </cell>
          <cell r="F1307">
            <v>4514.4799999999996</v>
          </cell>
          <cell r="G1307">
            <v>0</v>
          </cell>
          <cell r="H1307">
            <v>4514.4799999999996</v>
          </cell>
          <cell r="K1307">
            <v>2426.8200000000002</v>
          </cell>
        </row>
        <row r="1308">
          <cell r="C1308" t="str">
            <v>UGN23010</v>
          </cell>
          <cell r="F1308">
            <v>0</v>
          </cell>
          <cell r="G1308">
            <v>0</v>
          </cell>
          <cell r="H1308">
            <v>0</v>
          </cell>
          <cell r="K1308">
            <v>275.45</v>
          </cell>
        </row>
        <row r="1309">
          <cell r="C1309" t="str">
            <v>UGN23010</v>
          </cell>
          <cell r="F1309">
            <v>3303.32</v>
          </cell>
          <cell r="G1309">
            <v>0</v>
          </cell>
          <cell r="H1309">
            <v>3303.32</v>
          </cell>
          <cell r="K1309">
            <v>13336.57</v>
          </cell>
        </row>
        <row r="1310">
          <cell r="C1310" t="str">
            <v>UGN23010</v>
          </cell>
          <cell r="F1310">
            <v>285222.67</v>
          </cell>
          <cell r="G1310">
            <v>0</v>
          </cell>
          <cell r="H1310">
            <v>285222.67</v>
          </cell>
          <cell r="K1310">
            <v>395046.5</v>
          </cell>
        </row>
        <row r="1311">
          <cell r="C1311" t="str">
            <v>UGN23010</v>
          </cell>
          <cell r="F1311">
            <v>889977.62</v>
          </cell>
          <cell r="G1311">
            <v>0</v>
          </cell>
          <cell r="H1311">
            <v>889977.62</v>
          </cell>
          <cell r="K1311">
            <v>904522.06</v>
          </cell>
        </row>
        <row r="1312">
          <cell r="C1312" t="str">
            <v>UGN23010</v>
          </cell>
          <cell r="F1312">
            <v>6932.93</v>
          </cell>
          <cell r="G1312">
            <v>0</v>
          </cell>
          <cell r="H1312">
            <v>6932.93</v>
          </cell>
          <cell r="K1312">
            <v>6435.17</v>
          </cell>
        </row>
        <row r="1313">
          <cell r="C1313" t="str">
            <v>UGN23010</v>
          </cell>
          <cell r="F1313">
            <v>2803.6</v>
          </cell>
          <cell r="G1313">
            <v>0</v>
          </cell>
          <cell r="H1313">
            <v>2803.6</v>
          </cell>
          <cell r="K1313">
            <v>1487.92</v>
          </cell>
        </row>
        <row r="1314">
          <cell r="C1314" t="str">
            <v>UGN23030</v>
          </cell>
          <cell r="F1314">
            <v>689455.89</v>
          </cell>
          <cell r="G1314">
            <v>0</v>
          </cell>
          <cell r="H1314">
            <v>689455.89</v>
          </cell>
          <cell r="K1314">
            <v>706286.27</v>
          </cell>
        </row>
        <row r="1315">
          <cell r="C1315" t="str">
            <v>UGN23030</v>
          </cell>
          <cell r="F1315">
            <v>156549.57999999999</v>
          </cell>
          <cell r="G1315">
            <v>0</v>
          </cell>
          <cell r="H1315">
            <v>156549.57999999999</v>
          </cell>
          <cell r="K1315">
            <v>206643.76</v>
          </cell>
        </row>
        <row r="1316">
          <cell r="C1316" t="str">
            <v>UGN23030</v>
          </cell>
          <cell r="F1316">
            <v>890.49</v>
          </cell>
          <cell r="G1316">
            <v>0</v>
          </cell>
          <cell r="H1316">
            <v>890.49</v>
          </cell>
          <cell r="K1316">
            <v>2288.16</v>
          </cell>
        </row>
        <row r="1317">
          <cell r="C1317" t="str">
            <v>UGN23030</v>
          </cell>
          <cell r="F1317">
            <v>61095.24</v>
          </cell>
          <cell r="G1317">
            <v>0</v>
          </cell>
          <cell r="H1317">
            <v>61095.24</v>
          </cell>
          <cell r="K1317">
            <v>48986.9</v>
          </cell>
        </row>
        <row r="1318">
          <cell r="C1318" t="str">
            <v>UGN23030</v>
          </cell>
          <cell r="F1318">
            <v>23446.87</v>
          </cell>
          <cell r="G1318">
            <v>0</v>
          </cell>
          <cell r="H1318">
            <v>23446.87</v>
          </cell>
          <cell r="K1318">
            <v>24409.01</v>
          </cell>
        </row>
        <row r="1319">
          <cell r="C1319" t="str">
            <v>UGN23030</v>
          </cell>
          <cell r="F1319">
            <v>222.8</v>
          </cell>
          <cell r="G1319">
            <v>0</v>
          </cell>
          <cell r="H1319">
            <v>222.8</v>
          </cell>
          <cell r="K1319">
            <v>134.79</v>
          </cell>
        </row>
        <row r="1320">
          <cell r="C1320" t="str">
            <v>UGN23030</v>
          </cell>
          <cell r="F1320">
            <v>2978.7</v>
          </cell>
          <cell r="G1320">
            <v>0</v>
          </cell>
          <cell r="H1320">
            <v>2978.7</v>
          </cell>
          <cell r="K1320">
            <v>4546.03</v>
          </cell>
        </row>
        <row r="1321">
          <cell r="C1321" t="str">
            <v>UGN23030</v>
          </cell>
          <cell r="F1321">
            <v>93719.91</v>
          </cell>
          <cell r="G1321">
            <v>0</v>
          </cell>
          <cell r="H1321">
            <v>93719.91</v>
          </cell>
          <cell r="K1321">
            <v>195283.35</v>
          </cell>
        </row>
        <row r="1322">
          <cell r="C1322" t="str">
            <v>UGN23030</v>
          </cell>
          <cell r="F1322">
            <v>109210.03</v>
          </cell>
          <cell r="G1322">
            <v>0</v>
          </cell>
          <cell r="H1322">
            <v>109210.03</v>
          </cell>
          <cell r="K1322">
            <v>106569.34</v>
          </cell>
        </row>
        <row r="1323">
          <cell r="C1323" t="str">
            <v>UGN23030</v>
          </cell>
          <cell r="F1323">
            <v>1583.68</v>
          </cell>
          <cell r="G1323">
            <v>0</v>
          </cell>
          <cell r="H1323">
            <v>1583.68</v>
          </cell>
          <cell r="K1323">
            <v>994.63</v>
          </cell>
        </row>
        <row r="1324">
          <cell r="C1324" t="str">
            <v>UGN23030</v>
          </cell>
          <cell r="F1324">
            <v>96283.96</v>
          </cell>
          <cell r="G1324">
            <v>0</v>
          </cell>
          <cell r="H1324">
            <v>96283.96</v>
          </cell>
          <cell r="K1324">
            <v>136736.29</v>
          </cell>
        </row>
        <row r="1325">
          <cell r="C1325" t="str">
            <v>UGN23030</v>
          </cell>
          <cell r="F1325">
            <v>14478.64</v>
          </cell>
          <cell r="G1325">
            <v>0</v>
          </cell>
          <cell r="H1325">
            <v>14478.64</v>
          </cell>
          <cell r="K1325">
            <v>126500</v>
          </cell>
        </row>
        <row r="1326">
          <cell r="C1326" t="str">
            <v>UGN23040</v>
          </cell>
          <cell r="F1326">
            <v>25775.67</v>
          </cell>
          <cell r="G1326">
            <v>0</v>
          </cell>
          <cell r="H1326">
            <v>25775.67</v>
          </cell>
          <cell r="K1326">
            <v>2857.17</v>
          </cell>
        </row>
        <row r="1327">
          <cell r="C1327" t="str">
            <v>UGN23040</v>
          </cell>
          <cell r="F1327">
            <v>-7307.25</v>
          </cell>
          <cell r="G1327">
            <v>0</v>
          </cell>
          <cell r="H1327">
            <v>-7307.25</v>
          </cell>
          <cell r="K1327">
            <v>5976.08</v>
          </cell>
        </row>
        <row r="1328">
          <cell r="C1328" t="str">
            <v>UGN23040</v>
          </cell>
          <cell r="F1328">
            <v>6946.05</v>
          </cell>
          <cell r="G1328">
            <v>0</v>
          </cell>
          <cell r="H1328">
            <v>6946.05</v>
          </cell>
          <cell r="K1328">
            <v>2458.09</v>
          </cell>
        </row>
        <row r="1329">
          <cell r="C1329" t="str">
            <v>UGN23040</v>
          </cell>
          <cell r="F1329">
            <v>96.12</v>
          </cell>
          <cell r="G1329">
            <v>0</v>
          </cell>
          <cell r="H1329">
            <v>96.12</v>
          </cell>
          <cell r="K1329">
            <v>47.06</v>
          </cell>
        </row>
        <row r="1330">
          <cell r="C1330" t="str">
            <v>UGN23040</v>
          </cell>
          <cell r="F1330">
            <v>18.36</v>
          </cell>
          <cell r="G1330">
            <v>0</v>
          </cell>
          <cell r="H1330">
            <v>18.36</v>
          </cell>
          <cell r="K1330">
            <v>15.07</v>
          </cell>
        </row>
        <row r="1331">
          <cell r="C1331" t="str">
            <v>UGN23040</v>
          </cell>
          <cell r="F1331">
            <v>-102.96</v>
          </cell>
          <cell r="G1331">
            <v>0</v>
          </cell>
          <cell r="H1331">
            <v>-102.96</v>
          </cell>
          <cell r="K1331">
            <v>-429.16</v>
          </cell>
        </row>
        <row r="1332">
          <cell r="C1332" t="str">
            <v>UGN23040</v>
          </cell>
          <cell r="F1332">
            <v>18359.34</v>
          </cell>
          <cell r="G1332">
            <v>0</v>
          </cell>
          <cell r="H1332">
            <v>18359.34</v>
          </cell>
          <cell r="K1332">
            <v>-16541.28</v>
          </cell>
        </row>
        <row r="1333">
          <cell r="C1333" t="str">
            <v>UGN23040</v>
          </cell>
          <cell r="F1333">
            <v>1278.26</v>
          </cell>
          <cell r="G1333">
            <v>0</v>
          </cell>
          <cell r="H1333">
            <v>1278.26</v>
          </cell>
          <cell r="K1333">
            <v>-5401.25</v>
          </cell>
        </row>
        <row r="1334">
          <cell r="C1334" t="str">
            <v>UGN23040</v>
          </cell>
          <cell r="F1334">
            <v>17.14</v>
          </cell>
          <cell r="G1334">
            <v>0</v>
          </cell>
          <cell r="H1334">
            <v>17.14</v>
          </cell>
          <cell r="K1334">
            <v>-72.33</v>
          </cell>
        </row>
        <row r="1335">
          <cell r="C1335" t="str">
            <v>UGN23040</v>
          </cell>
          <cell r="F1335">
            <v>3763.4</v>
          </cell>
          <cell r="G1335">
            <v>0</v>
          </cell>
          <cell r="H1335">
            <v>3763.4</v>
          </cell>
          <cell r="K1335">
            <v>-7039.31</v>
          </cell>
        </row>
        <row r="1336">
          <cell r="C1336" t="str">
            <v>UGN23040</v>
          </cell>
          <cell r="F1336">
            <v>220586.55</v>
          </cell>
          <cell r="G1336">
            <v>0</v>
          </cell>
          <cell r="H1336">
            <v>220586.55</v>
          </cell>
          <cell r="K1336">
            <v>85900.87</v>
          </cell>
        </row>
        <row r="1337">
          <cell r="C1337" t="str">
            <v>UGN23050</v>
          </cell>
          <cell r="F1337">
            <v>224573.24</v>
          </cell>
          <cell r="G1337">
            <v>0</v>
          </cell>
          <cell r="H1337">
            <v>224573.24</v>
          </cell>
          <cell r="K1337">
            <v>235813.71</v>
          </cell>
        </row>
        <row r="1338">
          <cell r="C1338" t="str">
            <v>UGN23050</v>
          </cell>
          <cell r="F1338">
            <v>1274508.73</v>
          </cell>
          <cell r="G1338">
            <v>0</v>
          </cell>
          <cell r="H1338">
            <v>1274508.73</v>
          </cell>
          <cell r="K1338">
            <v>864701.83</v>
          </cell>
        </row>
        <row r="1339">
          <cell r="C1339" t="str">
            <v>UGN23050</v>
          </cell>
          <cell r="F1339">
            <v>1341392.0900000001</v>
          </cell>
          <cell r="G1339">
            <v>0</v>
          </cell>
          <cell r="H1339">
            <v>1341392.0900000001</v>
          </cell>
          <cell r="K1339">
            <v>587304.35</v>
          </cell>
        </row>
        <row r="1340">
          <cell r="C1340" t="str">
            <v>UGN23050</v>
          </cell>
          <cell r="F1340">
            <v>378774.95</v>
          </cell>
          <cell r="G1340">
            <v>0</v>
          </cell>
          <cell r="H1340">
            <v>378774.95</v>
          </cell>
          <cell r="K1340">
            <v>388335.07</v>
          </cell>
        </row>
        <row r="1341">
          <cell r="C1341" t="str">
            <v>UGN23050</v>
          </cell>
          <cell r="F1341">
            <v>276608.15999999997</v>
          </cell>
          <cell r="G1341">
            <v>0</v>
          </cell>
          <cell r="H1341">
            <v>276608.15999999997</v>
          </cell>
          <cell r="K1341">
            <v>282973.42</v>
          </cell>
        </row>
        <row r="1342">
          <cell r="C1342" t="str">
            <v>UGN23050</v>
          </cell>
          <cell r="F1342">
            <v>387943.48</v>
          </cell>
          <cell r="G1342">
            <v>0</v>
          </cell>
          <cell r="H1342">
            <v>387943.48</v>
          </cell>
          <cell r="K1342">
            <v>393626.82</v>
          </cell>
        </row>
        <row r="1343">
          <cell r="C1343" t="str">
            <v>UGN23050</v>
          </cell>
          <cell r="F1343">
            <v>24952.89</v>
          </cell>
          <cell r="G1343">
            <v>0</v>
          </cell>
          <cell r="H1343">
            <v>24952.89</v>
          </cell>
          <cell r="K1343">
            <v>18374.97</v>
          </cell>
        </row>
        <row r="1344">
          <cell r="C1344" t="str">
            <v>UGN23050</v>
          </cell>
          <cell r="F1344">
            <v>225288.35</v>
          </cell>
          <cell r="G1344">
            <v>0</v>
          </cell>
          <cell r="H1344">
            <v>225288.35</v>
          </cell>
          <cell r="K1344">
            <v>236826.26</v>
          </cell>
        </row>
        <row r="1345">
          <cell r="C1345" t="str">
            <v>UGN23050</v>
          </cell>
          <cell r="F1345">
            <v>245226.6</v>
          </cell>
          <cell r="G1345">
            <v>0</v>
          </cell>
          <cell r="H1345">
            <v>245226.6</v>
          </cell>
          <cell r="K1345">
            <v>225810.73</v>
          </cell>
        </row>
        <row r="1346">
          <cell r="C1346" t="str">
            <v>UGN23050</v>
          </cell>
          <cell r="F1346">
            <v>208695.79</v>
          </cell>
          <cell r="G1346">
            <v>0</v>
          </cell>
          <cell r="H1346">
            <v>208695.79</v>
          </cell>
          <cell r="K1346">
            <v>216252.79</v>
          </cell>
        </row>
        <row r="1347">
          <cell r="C1347" t="str">
            <v>UGN23050</v>
          </cell>
          <cell r="F1347">
            <v>85755.15</v>
          </cell>
          <cell r="G1347">
            <v>0</v>
          </cell>
          <cell r="H1347">
            <v>85755.15</v>
          </cell>
          <cell r="K1347">
            <v>73960.53</v>
          </cell>
        </row>
        <row r="1348">
          <cell r="C1348" t="str">
            <v>UGN23050</v>
          </cell>
          <cell r="F1348">
            <v>4514.4799999999996</v>
          </cell>
          <cell r="G1348">
            <v>0</v>
          </cell>
          <cell r="H1348">
            <v>4514.4799999999996</v>
          </cell>
          <cell r="K1348">
            <v>2426.8200000000002</v>
          </cell>
        </row>
        <row r="1349">
          <cell r="C1349" t="str">
            <v>UGN23050</v>
          </cell>
          <cell r="F1349">
            <v>0</v>
          </cell>
          <cell r="G1349">
            <v>0</v>
          </cell>
          <cell r="H1349">
            <v>0</v>
          </cell>
          <cell r="K1349">
            <v>275.45</v>
          </cell>
        </row>
        <row r="1350">
          <cell r="C1350" t="str">
            <v>UGN23050</v>
          </cell>
          <cell r="F1350">
            <v>3303.32</v>
          </cell>
          <cell r="G1350">
            <v>0</v>
          </cell>
          <cell r="H1350">
            <v>3303.32</v>
          </cell>
          <cell r="K1350">
            <v>13336.57</v>
          </cell>
        </row>
        <row r="1351">
          <cell r="C1351" t="str">
            <v>UGN23050</v>
          </cell>
          <cell r="F1351">
            <v>285222.67</v>
          </cell>
          <cell r="G1351">
            <v>0</v>
          </cell>
          <cell r="H1351">
            <v>285222.67</v>
          </cell>
          <cell r="K1351">
            <v>395046.5</v>
          </cell>
        </row>
        <row r="1352">
          <cell r="C1352" t="str">
            <v>UGN23050</v>
          </cell>
          <cell r="F1352">
            <v>889977.62</v>
          </cell>
          <cell r="G1352">
            <v>0</v>
          </cell>
          <cell r="H1352">
            <v>889977.62</v>
          </cell>
          <cell r="K1352">
            <v>904522.06</v>
          </cell>
        </row>
        <row r="1353">
          <cell r="C1353" t="str">
            <v>UGN23050</v>
          </cell>
          <cell r="F1353">
            <v>6932.93</v>
          </cell>
          <cell r="G1353">
            <v>0</v>
          </cell>
          <cell r="H1353">
            <v>6932.93</v>
          </cell>
          <cell r="K1353">
            <v>6435.17</v>
          </cell>
        </row>
        <row r="1354">
          <cell r="C1354" t="str">
            <v>UGN23060</v>
          </cell>
          <cell r="F1354">
            <v>2803.6</v>
          </cell>
          <cell r="G1354">
            <v>0</v>
          </cell>
          <cell r="H1354">
            <v>2803.6</v>
          </cell>
          <cell r="K1354">
            <v>1487.92</v>
          </cell>
        </row>
        <row r="1355">
          <cell r="C1355" t="str">
            <v>UGN23090</v>
          </cell>
          <cell r="F1355">
            <v>211595.15</v>
          </cell>
          <cell r="G1355">
            <v>0</v>
          </cell>
          <cell r="H1355">
            <v>211595.15</v>
          </cell>
          <cell r="K1355">
            <v>187045.7</v>
          </cell>
        </row>
        <row r="1356">
          <cell r="C1356" t="str">
            <v>UGN23090</v>
          </cell>
          <cell r="F1356">
            <v>938107.96</v>
          </cell>
          <cell r="G1356">
            <v>0</v>
          </cell>
          <cell r="H1356">
            <v>938107.96</v>
          </cell>
          <cell r="K1356">
            <v>1136101.31</v>
          </cell>
        </row>
        <row r="1357">
          <cell r="C1357" t="str">
            <v>UGN23090</v>
          </cell>
          <cell r="F1357">
            <v>267.33</v>
          </cell>
          <cell r="G1357">
            <v>0</v>
          </cell>
          <cell r="H1357">
            <v>267.33</v>
          </cell>
          <cell r="K1357">
            <v>2051.06</v>
          </cell>
        </row>
        <row r="1358">
          <cell r="C1358" t="str">
            <v>UGN23090</v>
          </cell>
          <cell r="F1358">
            <v>37269.870000000003</v>
          </cell>
          <cell r="G1358">
            <v>0</v>
          </cell>
          <cell r="H1358">
            <v>37269.870000000003</v>
          </cell>
          <cell r="K1358">
            <v>25686.799999999999</v>
          </cell>
        </row>
        <row r="1359">
          <cell r="C1359" t="str">
            <v>UGN23090</v>
          </cell>
          <cell r="F1359">
            <v>27186.880000000001</v>
          </cell>
          <cell r="G1359">
            <v>0</v>
          </cell>
          <cell r="H1359">
            <v>27186.880000000001</v>
          </cell>
          <cell r="K1359">
            <v>36008.14</v>
          </cell>
        </row>
        <row r="1360">
          <cell r="C1360" t="str">
            <v>UGN23090</v>
          </cell>
          <cell r="F1360">
            <v>199985.74</v>
          </cell>
          <cell r="G1360">
            <v>0</v>
          </cell>
          <cell r="H1360">
            <v>199985.74</v>
          </cell>
          <cell r="K1360">
            <v>170338.87</v>
          </cell>
        </row>
        <row r="1361">
          <cell r="C1361" t="str">
            <v>UGN23090</v>
          </cell>
          <cell r="F1361">
            <v>715.87</v>
          </cell>
          <cell r="G1361">
            <v>0</v>
          </cell>
          <cell r="H1361">
            <v>715.87</v>
          </cell>
          <cell r="K1361">
            <v>260.25</v>
          </cell>
        </row>
        <row r="1362">
          <cell r="C1362" t="str">
            <v>UGN23090</v>
          </cell>
          <cell r="F1362">
            <v>1377.6</v>
          </cell>
          <cell r="G1362">
            <v>0</v>
          </cell>
          <cell r="H1362">
            <v>1377.6</v>
          </cell>
          <cell r="K1362">
            <v>917.3</v>
          </cell>
        </row>
        <row r="1363">
          <cell r="C1363" t="str">
            <v>UGN23090</v>
          </cell>
          <cell r="F1363">
            <v>17143</v>
          </cell>
          <cell r="G1363">
            <v>0</v>
          </cell>
          <cell r="H1363">
            <v>17143</v>
          </cell>
          <cell r="K1363">
            <v>11790.25</v>
          </cell>
        </row>
        <row r="1364">
          <cell r="C1364" t="str">
            <v>UGN23090</v>
          </cell>
          <cell r="F1364">
            <v>6816.98</v>
          </cell>
          <cell r="G1364">
            <v>0</v>
          </cell>
          <cell r="H1364">
            <v>6816.98</v>
          </cell>
          <cell r="K1364">
            <v>3727.75</v>
          </cell>
        </row>
        <row r="1365">
          <cell r="C1365" t="str">
            <v>UGN23090</v>
          </cell>
          <cell r="F1365">
            <v>-2231.1</v>
          </cell>
          <cell r="G1365">
            <v>0</v>
          </cell>
          <cell r="H1365">
            <v>-2231.1</v>
          </cell>
          <cell r="K1365">
            <v>2231.1</v>
          </cell>
        </row>
        <row r="1366">
          <cell r="C1366" t="str">
            <v>UGN23090</v>
          </cell>
          <cell r="F1366">
            <v>12391.14</v>
          </cell>
          <cell r="G1366">
            <v>0</v>
          </cell>
          <cell r="H1366">
            <v>12391.14</v>
          </cell>
          <cell r="K1366">
            <v>11771.61</v>
          </cell>
        </row>
        <row r="1367">
          <cell r="C1367" t="str">
            <v>UGN23090</v>
          </cell>
          <cell r="F1367">
            <v>44664.5</v>
          </cell>
          <cell r="G1367">
            <v>0</v>
          </cell>
          <cell r="H1367">
            <v>44664.5</v>
          </cell>
          <cell r="K1367">
            <v>-18318.240000000002</v>
          </cell>
        </row>
        <row r="1368">
          <cell r="C1368" t="str">
            <v>UGN23090</v>
          </cell>
          <cell r="F1368">
            <v>248973.57</v>
          </cell>
          <cell r="G1368">
            <v>0</v>
          </cell>
          <cell r="H1368">
            <v>248973.57</v>
          </cell>
          <cell r="K1368">
            <v>199533.79</v>
          </cell>
        </row>
        <row r="1369">
          <cell r="C1369" t="str">
            <v>UGN23090</v>
          </cell>
          <cell r="F1369">
            <v>24061.47</v>
          </cell>
          <cell r="G1369">
            <v>0</v>
          </cell>
          <cell r="H1369">
            <v>24061.47</v>
          </cell>
          <cell r="K1369">
            <v>33601.550000000003</v>
          </cell>
        </row>
        <row r="1370">
          <cell r="C1370" t="str">
            <v>UGN23090</v>
          </cell>
          <cell r="F1370">
            <v>181828.54</v>
          </cell>
          <cell r="G1370">
            <v>0</v>
          </cell>
          <cell r="H1370">
            <v>181828.54</v>
          </cell>
          <cell r="K1370">
            <v>198943.45</v>
          </cell>
        </row>
        <row r="1371">
          <cell r="C1371" t="str">
            <v>UGN23090</v>
          </cell>
          <cell r="F1371">
            <v>57454.27</v>
          </cell>
          <cell r="G1371">
            <v>0</v>
          </cell>
          <cell r="H1371">
            <v>57454.27</v>
          </cell>
          <cell r="K1371">
            <v>32938.31</v>
          </cell>
        </row>
        <row r="1372">
          <cell r="C1372" t="str">
            <v>UGN23090</v>
          </cell>
          <cell r="F1372">
            <v>106896.28</v>
          </cell>
          <cell r="G1372">
            <v>0</v>
          </cell>
          <cell r="H1372">
            <v>106896.28</v>
          </cell>
          <cell r="K1372">
            <v>85619.47</v>
          </cell>
        </row>
        <row r="1373">
          <cell r="C1373" t="str">
            <v>UGN23090</v>
          </cell>
          <cell r="F1373">
            <v>182907.09</v>
          </cell>
          <cell r="G1373">
            <v>0</v>
          </cell>
          <cell r="H1373">
            <v>182907.09</v>
          </cell>
          <cell r="K1373">
            <v>187442.62</v>
          </cell>
        </row>
        <row r="1374">
          <cell r="C1374" t="str">
            <v>UGN23090</v>
          </cell>
          <cell r="F1374">
            <v>230492.94</v>
          </cell>
          <cell r="G1374">
            <v>0</v>
          </cell>
          <cell r="H1374">
            <v>230492.94</v>
          </cell>
          <cell r="K1374">
            <v>231168.21</v>
          </cell>
        </row>
        <row r="1375">
          <cell r="C1375" t="str">
            <v>UGN23090</v>
          </cell>
          <cell r="F1375">
            <v>5650.06</v>
          </cell>
          <cell r="G1375">
            <v>0</v>
          </cell>
          <cell r="H1375">
            <v>5650.06</v>
          </cell>
          <cell r="K1375">
            <v>10265.91</v>
          </cell>
        </row>
        <row r="1376">
          <cell r="C1376" t="str">
            <v>UGN23090</v>
          </cell>
          <cell r="F1376">
            <v>39295.56</v>
          </cell>
          <cell r="G1376">
            <v>0</v>
          </cell>
          <cell r="H1376">
            <v>39295.56</v>
          </cell>
          <cell r="K1376">
            <v>45573.45</v>
          </cell>
        </row>
        <row r="1377">
          <cell r="C1377" t="str">
            <v>UGN23090</v>
          </cell>
          <cell r="F1377">
            <v>3843.85</v>
          </cell>
          <cell r="G1377">
            <v>0</v>
          </cell>
          <cell r="H1377">
            <v>3843.85</v>
          </cell>
          <cell r="K1377">
            <v>69.260000000000005</v>
          </cell>
        </row>
        <row r="1378">
          <cell r="C1378" t="str">
            <v>UGN23090</v>
          </cell>
          <cell r="F1378">
            <v>142001.43</v>
          </cell>
          <cell r="G1378">
            <v>0</v>
          </cell>
          <cell r="H1378">
            <v>142001.43</v>
          </cell>
          <cell r="K1378">
            <v>149161.98000000001</v>
          </cell>
        </row>
        <row r="1379">
          <cell r="C1379" t="str">
            <v>UGN23090</v>
          </cell>
          <cell r="F1379">
            <v>118430.16</v>
          </cell>
          <cell r="G1379">
            <v>0</v>
          </cell>
          <cell r="H1379">
            <v>118430.16</v>
          </cell>
          <cell r="K1379">
            <v>99024.97</v>
          </cell>
        </row>
        <row r="1380">
          <cell r="C1380" t="str">
            <v>UGN23090</v>
          </cell>
          <cell r="F1380">
            <v>10599.13</v>
          </cell>
          <cell r="G1380">
            <v>0</v>
          </cell>
          <cell r="H1380">
            <v>10599.13</v>
          </cell>
          <cell r="K1380">
            <v>11396.24</v>
          </cell>
        </row>
        <row r="1381">
          <cell r="C1381" t="str">
            <v>UGN23090</v>
          </cell>
          <cell r="F1381">
            <v>551191.43000000005</v>
          </cell>
          <cell r="G1381">
            <v>0</v>
          </cell>
          <cell r="H1381">
            <v>551191.43000000005</v>
          </cell>
          <cell r="K1381">
            <v>413320.98</v>
          </cell>
        </row>
        <row r="1382">
          <cell r="C1382" t="str">
            <v>UGN23090</v>
          </cell>
          <cell r="F1382">
            <v>23035.67</v>
          </cell>
          <cell r="G1382">
            <v>0</v>
          </cell>
          <cell r="H1382">
            <v>23035.67</v>
          </cell>
          <cell r="K1382">
            <v>56668.88</v>
          </cell>
        </row>
        <row r="1383">
          <cell r="C1383" t="str">
            <v>UGN23090</v>
          </cell>
          <cell r="F1383">
            <v>31749.14</v>
          </cell>
          <cell r="G1383">
            <v>0</v>
          </cell>
          <cell r="H1383">
            <v>31749.14</v>
          </cell>
          <cell r="K1383">
            <v>28875.360000000001</v>
          </cell>
        </row>
        <row r="1384">
          <cell r="C1384" t="str">
            <v>UGN23090</v>
          </cell>
          <cell r="F1384">
            <v>505.24</v>
          </cell>
          <cell r="G1384">
            <v>0</v>
          </cell>
          <cell r="H1384">
            <v>505.24</v>
          </cell>
          <cell r="K1384">
            <v>439.2</v>
          </cell>
        </row>
        <row r="1385">
          <cell r="C1385" t="str">
            <v>UGN23090</v>
          </cell>
          <cell r="F1385">
            <v>57991.13</v>
          </cell>
          <cell r="G1385">
            <v>0</v>
          </cell>
          <cell r="H1385">
            <v>57991.13</v>
          </cell>
          <cell r="K1385">
            <v>105901.19</v>
          </cell>
        </row>
        <row r="1386">
          <cell r="C1386" t="str">
            <v>UGN23090</v>
          </cell>
          <cell r="F1386">
            <v>252114.85</v>
          </cell>
          <cell r="G1386">
            <v>0</v>
          </cell>
          <cell r="H1386">
            <v>252114.85</v>
          </cell>
          <cell r="K1386">
            <v>186151.09</v>
          </cell>
        </row>
        <row r="1387">
          <cell r="C1387" t="str">
            <v>UGN23090</v>
          </cell>
          <cell r="F1387">
            <v>526157.6</v>
          </cell>
          <cell r="G1387">
            <v>0</v>
          </cell>
          <cell r="H1387">
            <v>526157.6</v>
          </cell>
          <cell r="K1387">
            <v>495731.88</v>
          </cell>
        </row>
        <row r="1388">
          <cell r="C1388" t="str">
            <v>UGN23090</v>
          </cell>
          <cell r="F1388">
            <v>65138.67</v>
          </cell>
          <cell r="G1388">
            <v>0</v>
          </cell>
          <cell r="H1388">
            <v>65138.67</v>
          </cell>
          <cell r="K1388">
            <v>47050.27</v>
          </cell>
        </row>
        <row r="1389">
          <cell r="C1389" t="str">
            <v>UGN23090</v>
          </cell>
          <cell r="F1389">
            <v>13995.72</v>
          </cell>
          <cell r="G1389">
            <v>0</v>
          </cell>
          <cell r="H1389">
            <v>13995.72</v>
          </cell>
          <cell r="K1389">
            <v>1818.44</v>
          </cell>
        </row>
        <row r="1390">
          <cell r="C1390" t="str">
            <v>UGN23090</v>
          </cell>
          <cell r="F1390">
            <v>34087.9</v>
          </cell>
          <cell r="G1390">
            <v>0</v>
          </cell>
          <cell r="H1390">
            <v>34087.9</v>
          </cell>
          <cell r="K1390">
            <v>37294.6</v>
          </cell>
        </row>
        <row r="1391">
          <cell r="C1391" t="str">
            <v>UGN23090</v>
          </cell>
          <cell r="F1391">
            <v>62461.29</v>
          </cell>
          <cell r="G1391">
            <v>0</v>
          </cell>
          <cell r="H1391">
            <v>62461.29</v>
          </cell>
          <cell r="K1391">
            <v>47040.31</v>
          </cell>
        </row>
        <row r="1392">
          <cell r="C1392" t="str">
            <v>UGN23090</v>
          </cell>
          <cell r="F1392">
            <v>703.15</v>
          </cell>
          <cell r="G1392">
            <v>0</v>
          </cell>
          <cell r="H1392">
            <v>703.15</v>
          </cell>
          <cell r="K1392">
            <v>1406.32</v>
          </cell>
        </row>
        <row r="1393">
          <cell r="C1393" t="str">
            <v>UGN23090</v>
          </cell>
          <cell r="F1393">
            <v>1358.88</v>
          </cell>
          <cell r="G1393">
            <v>0</v>
          </cell>
          <cell r="H1393">
            <v>1358.88</v>
          </cell>
          <cell r="K1393">
            <v>3705.92</v>
          </cell>
        </row>
        <row r="1394">
          <cell r="C1394" t="str">
            <v>UGN23090</v>
          </cell>
          <cell r="F1394">
            <v>38138.120000000003</v>
          </cell>
          <cell r="G1394">
            <v>0</v>
          </cell>
          <cell r="H1394">
            <v>38138.120000000003</v>
          </cell>
          <cell r="K1394">
            <v>36272.53</v>
          </cell>
        </row>
        <row r="1395">
          <cell r="C1395" t="str">
            <v>UGN23090</v>
          </cell>
          <cell r="F1395">
            <v>6381.4</v>
          </cell>
          <cell r="G1395">
            <v>0</v>
          </cell>
          <cell r="H1395">
            <v>6381.4</v>
          </cell>
          <cell r="K1395">
            <v>6395.7</v>
          </cell>
        </row>
        <row r="1396">
          <cell r="C1396" t="str">
            <v>UGN23090</v>
          </cell>
          <cell r="F1396">
            <v>40245.660000000003</v>
          </cell>
          <cell r="G1396">
            <v>0</v>
          </cell>
          <cell r="H1396">
            <v>40245.660000000003</v>
          </cell>
          <cell r="K1396">
            <v>33618.800000000003</v>
          </cell>
        </row>
        <row r="1397">
          <cell r="C1397" t="str">
            <v>UGN23090</v>
          </cell>
          <cell r="F1397">
            <v>12904.8</v>
          </cell>
          <cell r="G1397">
            <v>0</v>
          </cell>
          <cell r="H1397">
            <v>12904.8</v>
          </cell>
          <cell r="K1397">
            <v>7343</v>
          </cell>
        </row>
        <row r="1398">
          <cell r="C1398" t="str">
            <v>UGN23090</v>
          </cell>
          <cell r="F1398">
            <v>114148.8</v>
          </cell>
          <cell r="G1398">
            <v>0</v>
          </cell>
          <cell r="H1398">
            <v>114148.8</v>
          </cell>
          <cell r="K1398">
            <v>97868</v>
          </cell>
        </row>
        <row r="1399">
          <cell r="C1399" t="str">
            <v>UGN23090</v>
          </cell>
          <cell r="F1399">
            <v>7436.32</v>
          </cell>
          <cell r="G1399">
            <v>0</v>
          </cell>
          <cell r="H1399">
            <v>7436.32</v>
          </cell>
          <cell r="K1399">
            <v>5004.0600000000004</v>
          </cell>
        </row>
        <row r="1400">
          <cell r="C1400" t="str">
            <v>UGN23100</v>
          </cell>
          <cell r="F1400">
            <v>211595.15</v>
          </cell>
          <cell r="G1400">
            <v>0</v>
          </cell>
          <cell r="H1400">
            <v>211595.15</v>
          </cell>
          <cell r="K1400">
            <v>187045.7</v>
          </cell>
        </row>
        <row r="1401">
          <cell r="C1401" t="str">
            <v>UGN23100</v>
          </cell>
          <cell r="F1401">
            <v>938107.96</v>
          </cell>
          <cell r="G1401">
            <v>0</v>
          </cell>
          <cell r="H1401">
            <v>938107.96</v>
          </cell>
          <cell r="K1401">
            <v>1136101.31</v>
          </cell>
        </row>
        <row r="1402">
          <cell r="C1402" t="str">
            <v>UGN23100</v>
          </cell>
          <cell r="F1402">
            <v>267.33</v>
          </cell>
          <cell r="G1402">
            <v>0</v>
          </cell>
          <cell r="H1402">
            <v>267.33</v>
          </cell>
          <cell r="K1402">
            <v>2051.06</v>
          </cell>
        </row>
        <row r="1403">
          <cell r="C1403" t="str">
            <v>UGN23100</v>
          </cell>
          <cell r="F1403">
            <v>37269.870000000003</v>
          </cell>
          <cell r="G1403">
            <v>0</v>
          </cell>
          <cell r="H1403">
            <v>37269.870000000003</v>
          </cell>
          <cell r="K1403">
            <v>25686.799999999999</v>
          </cell>
        </row>
        <row r="1404">
          <cell r="C1404" t="str">
            <v>UGN23100</v>
          </cell>
          <cell r="F1404">
            <v>27186.880000000001</v>
          </cell>
          <cell r="G1404">
            <v>0</v>
          </cell>
          <cell r="H1404">
            <v>27186.880000000001</v>
          </cell>
          <cell r="K1404">
            <v>36008.14</v>
          </cell>
        </row>
        <row r="1405">
          <cell r="C1405" t="str">
            <v>UGN23100</v>
          </cell>
          <cell r="F1405">
            <v>199985.74</v>
          </cell>
          <cell r="G1405">
            <v>0</v>
          </cell>
          <cell r="H1405">
            <v>199985.74</v>
          </cell>
          <cell r="K1405">
            <v>170338.87</v>
          </cell>
        </row>
        <row r="1406">
          <cell r="C1406" t="str">
            <v>UGN23100</v>
          </cell>
          <cell r="F1406">
            <v>715.87</v>
          </cell>
          <cell r="G1406">
            <v>0</v>
          </cell>
          <cell r="H1406">
            <v>715.87</v>
          </cell>
          <cell r="K1406">
            <v>260.25</v>
          </cell>
        </row>
        <row r="1407">
          <cell r="C1407" t="str">
            <v>UGN23100</v>
          </cell>
          <cell r="F1407">
            <v>1377.6</v>
          </cell>
          <cell r="G1407">
            <v>0</v>
          </cell>
          <cell r="H1407">
            <v>1377.6</v>
          </cell>
          <cell r="K1407">
            <v>917.3</v>
          </cell>
        </row>
        <row r="1408">
          <cell r="C1408" t="str">
            <v>UGN23100</v>
          </cell>
          <cell r="F1408">
            <v>17143</v>
          </cell>
          <cell r="G1408">
            <v>0</v>
          </cell>
          <cell r="H1408">
            <v>17143</v>
          </cell>
          <cell r="K1408">
            <v>11790.25</v>
          </cell>
        </row>
        <row r="1409">
          <cell r="C1409" t="str">
            <v>UGN23100</v>
          </cell>
          <cell r="F1409">
            <v>6816.98</v>
          </cell>
          <cell r="G1409">
            <v>0</v>
          </cell>
          <cell r="H1409">
            <v>6816.98</v>
          </cell>
          <cell r="K1409">
            <v>3727.75</v>
          </cell>
        </row>
        <row r="1410">
          <cell r="C1410" t="str">
            <v>UGN23100</v>
          </cell>
          <cell r="F1410">
            <v>-2231.1</v>
          </cell>
          <cell r="G1410">
            <v>0</v>
          </cell>
          <cell r="H1410">
            <v>-2231.1</v>
          </cell>
          <cell r="K1410">
            <v>2231.1</v>
          </cell>
        </row>
        <row r="1411">
          <cell r="C1411" t="str">
            <v>UGN23110</v>
          </cell>
          <cell r="F1411">
            <v>12391.14</v>
          </cell>
          <cell r="G1411">
            <v>0</v>
          </cell>
          <cell r="H1411">
            <v>12391.14</v>
          </cell>
          <cell r="K1411">
            <v>11771.61</v>
          </cell>
        </row>
        <row r="1412">
          <cell r="C1412" t="str">
            <v>UGN23120</v>
          </cell>
          <cell r="F1412">
            <v>44664.5</v>
          </cell>
          <cell r="G1412">
            <v>0</v>
          </cell>
          <cell r="H1412">
            <v>44664.5</v>
          </cell>
          <cell r="K1412">
            <v>-18318.240000000002</v>
          </cell>
        </row>
        <row r="1413">
          <cell r="C1413" t="str">
            <v>UGN23120</v>
          </cell>
          <cell r="F1413">
            <v>248973.57</v>
          </cell>
          <cell r="G1413">
            <v>0</v>
          </cell>
          <cell r="H1413">
            <v>248973.57</v>
          </cell>
          <cell r="K1413">
            <v>199533.79</v>
          </cell>
        </row>
        <row r="1414">
          <cell r="C1414" t="str">
            <v>UGN23120</v>
          </cell>
          <cell r="F1414">
            <v>24061.47</v>
          </cell>
          <cell r="G1414">
            <v>0</v>
          </cell>
          <cell r="H1414">
            <v>24061.47</v>
          </cell>
          <cell r="K1414">
            <v>33601.550000000003</v>
          </cell>
        </row>
        <row r="1415">
          <cell r="C1415" t="str">
            <v>UGN23120</v>
          </cell>
          <cell r="F1415">
            <v>181828.54</v>
          </cell>
          <cell r="G1415">
            <v>0</v>
          </cell>
          <cell r="H1415">
            <v>181828.54</v>
          </cell>
          <cell r="K1415">
            <v>198943.45</v>
          </cell>
        </row>
        <row r="1416">
          <cell r="C1416" t="str">
            <v>UGN23120</v>
          </cell>
          <cell r="F1416">
            <v>57454.27</v>
          </cell>
          <cell r="G1416">
            <v>0</v>
          </cell>
          <cell r="H1416">
            <v>57454.27</v>
          </cell>
          <cell r="K1416">
            <v>32938.31</v>
          </cell>
        </row>
        <row r="1417">
          <cell r="C1417" t="str">
            <v>UGN23120</v>
          </cell>
          <cell r="F1417">
            <v>106896.28</v>
          </cell>
          <cell r="G1417">
            <v>0</v>
          </cell>
          <cell r="H1417">
            <v>106896.28</v>
          </cell>
          <cell r="K1417">
            <v>85619.47</v>
          </cell>
        </row>
        <row r="1418">
          <cell r="C1418" t="str">
            <v>UGN23120</v>
          </cell>
          <cell r="F1418">
            <v>182907.09</v>
          </cell>
          <cell r="G1418">
            <v>0</v>
          </cell>
          <cell r="H1418">
            <v>182907.09</v>
          </cell>
          <cell r="K1418">
            <v>187442.62</v>
          </cell>
        </row>
        <row r="1419">
          <cell r="C1419" t="str">
            <v>UGN23120</v>
          </cell>
          <cell r="F1419">
            <v>230492.94</v>
          </cell>
          <cell r="G1419">
            <v>0</v>
          </cell>
          <cell r="H1419">
            <v>230492.94</v>
          </cell>
          <cell r="K1419">
            <v>231168.21</v>
          </cell>
        </row>
        <row r="1420">
          <cell r="C1420" t="str">
            <v>UGN23130</v>
          </cell>
          <cell r="F1420">
            <v>5650.06</v>
          </cell>
          <cell r="G1420">
            <v>0</v>
          </cell>
          <cell r="H1420">
            <v>5650.06</v>
          </cell>
          <cell r="K1420">
            <v>10265.91</v>
          </cell>
        </row>
        <row r="1421">
          <cell r="C1421" t="str">
            <v>UGN23140</v>
          </cell>
          <cell r="F1421">
            <v>39295.56</v>
          </cell>
          <cell r="G1421">
            <v>0</v>
          </cell>
          <cell r="H1421">
            <v>39295.56</v>
          </cell>
          <cell r="K1421">
            <v>45573.45</v>
          </cell>
        </row>
        <row r="1422">
          <cell r="C1422" t="str">
            <v>UGN23140</v>
          </cell>
          <cell r="F1422">
            <v>3843.85</v>
          </cell>
          <cell r="G1422">
            <v>0</v>
          </cell>
          <cell r="H1422">
            <v>3843.85</v>
          </cell>
          <cell r="K1422">
            <v>69.260000000000005</v>
          </cell>
        </row>
        <row r="1423">
          <cell r="C1423" t="str">
            <v>UGN23140</v>
          </cell>
          <cell r="F1423">
            <v>142001.43</v>
          </cell>
          <cell r="G1423">
            <v>0</v>
          </cell>
          <cell r="H1423">
            <v>142001.43</v>
          </cell>
          <cell r="K1423">
            <v>149161.98000000001</v>
          </cell>
        </row>
        <row r="1424">
          <cell r="C1424" t="str">
            <v>UGN23140</v>
          </cell>
          <cell r="F1424">
            <v>118430.16</v>
          </cell>
          <cell r="G1424">
            <v>0</v>
          </cell>
          <cell r="H1424">
            <v>118430.16</v>
          </cell>
          <cell r="K1424">
            <v>99024.97</v>
          </cell>
        </row>
        <row r="1425">
          <cell r="C1425" t="str">
            <v>UGN23140</v>
          </cell>
          <cell r="F1425">
            <v>10599.13</v>
          </cell>
          <cell r="G1425">
            <v>0</v>
          </cell>
          <cell r="H1425">
            <v>10599.13</v>
          </cell>
          <cell r="K1425">
            <v>11396.24</v>
          </cell>
        </row>
        <row r="1426">
          <cell r="C1426" t="str">
            <v>UGN23140</v>
          </cell>
          <cell r="F1426">
            <v>551191.43000000005</v>
          </cell>
          <cell r="G1426">
            <v>0</v>
          </cell>
          <cell r="H1426">
            <v>551191.43000000005</v>
          </cell>
          <cell r="K1426">
            <v>413320.98</v>
          </cell>
        </row>
        <row r="1427">
          <cell r="C1427" t="str">
            <v>UGN23140</v>
          </cell>
          <cell r="F1427">
            <v>23035.67</v>
          </cell>
          <cell r="G1427">
            <v>0</v>
          </cell>
          <cell r="H1427">
            <v>23035.67</v>
          </cell>
          <cell r="K1427">
            <v>56668.88</v>
          </cell>
        </row>
        <row r="1428">
          <cell r="C1428" t="str">
            <v>UGN23140</v>
          </cell>
          <cell r="F1428">
            <v>31749.14</v>
          </cell>
          <cell r="G1428">
            <v>0</v>
          </cell>
          <cell r="H1428">
            <v>31749.14</v>
          </cell>
          <cell r="K1428">
            <v>28875.360000000001</v>
          </cell>
        </row>
        <row r="1429">
          <cell r="C1429" t="str">
            <v>UGN23140</v>
          </cell>
          <cell r="F1429">
            <v>505.24</v>
          </cell>
          <cell r="G1429">
            <v>0</v>
          </cell>
          <cell r="H1429">
            <v>505.24</v>
          </cell>
          <cell r="K1429">
            <v>439.2</v>
          </cell>
        </row>
        <row r="1430">
          <cell r="C1430" t="str">
            <v>UGN23140</v>
          </cell>
          <cell r="F1430">
            <v>57991.13</v>
          </cell>
          <cell r="G1430">
            <v>0</v>
          </cell>
          <cell r="H1430">
            <v>57991.13</v>
          </cell>
          <cell r="K1430">
            <v>105901.19</v>
          </cell>
        </row>
        <row r="1431">
          <cell r="C1431" t="str">
            <v>UGN23140</v>
          </cell>
          <cell r="F1431">
            <v>252114.85</v>
          </cell>
          <cell r="G1431">
            <v>0</v>
          </cell>
          <cell r="H1431">
            <v>252114.85</v>
          </cell>
          <cell r="K1431">
            <v>186151.09</v>
          </cell>
        </row>
        <row r="1432">
          <cell r="C1432" t="str">
            <v>UGN23140</v>
          </cell>
          <cell r="F1432">
            <v>526157.6</v>
          </cell>
          <cell r="G1432">
            <v>0</v>
          </cell>
          <cell r="H1432">
            <v>526157.6</v>
          </cell>
          <cell r="K1432">
            <v>495731.88</v>
          </cell>
        </row>
        <row r="1433">
          <cell r="C1433" t="str">
            <v>UGN23150</v>
          </cell>
          <cell r="F1433">
            <v>65138.67</v>
          </cell>
          <cell r="G1433">
            <v>0</v>
          </cell>
          <cell r="H1433">
            <v>65138.67</v>
          </cell>
          <cell r="K1433">
            <v>47050.27</v>
          </cell>
        </row>
        <row r="1434">
          <cell r="C1434" t="str">
            <v>UGN23150</v>
          </cell>
          <cell r="F1434">
            <v>13995.72</v>
          </cell>
          <cell r="G1434">
            <v>0</v>
          </cell>
          <cell r="H1434">
            <v>13995.72</v>
          </cell>
          <cell r="K1434">
            <v>1818.44</v>
          </cell>
        </row>
        <row r="1435">
          <cell r="C1435" t="str">
            <v>UGN23150</v>
          </cell>
          <cell r="F1435">
            <v>34087.9</v>
          </cell>
          <cell r="G1435">
            <v>0</v>
          </cell>
          <cell r="H1435">
            <v>34087.9</v>
          </cell>
          <cell r="K1435">
            <v>37294.6</v>
          </cell>
        </row>
        <row r="1436">
          <cell r="C1436" t="str">
            <v>UGN23150</v>
          </cell>
          <cell r="F1436">
            <v>62461.29</v>
          </cell>
          <cell r="G1436">
            <v>0</v>
          </cell>
          <cell r="H1436">
            <v>62461.29</v>
          </cell>
          <cell r="K1436">
            <v>47040.31</v>
          </cell>
        </row>
        <row r="1437">
          <cell r="C1437" t="str">
            <v>UGN23150</v>
          </cell>
          <cell r="F1437">
            <v>703.15</v>
          </cell>
          <cell r="G1437">
            <v>0</v>
          </cell>
          <cell r="H1437">
            <v>703.15</v>
          </cell>
          <cell r="K1437">
            <v>1406.32</v>
          </cell>
        </row>
        <row r="1438">
          <cell r="C1438" t="str">
            <v>UGN23150</v>
          </cell>
          <cell r="F1438">
            <v>1358.88</v>
          </cell>
          <cell r="G1438">
            <v>0</v>
          </cell>
          <cell r="H1438">
            <v>1358.88</v>
          </cell>
          <cell r="K1438">
            <v>3705.92</v>
          </cell>
        </row>
        <row r="1439">
          <cell r="C1439" t="str">
            <v>UGN23170</v>
          </cell>
          <cell r="F1439">
            <v>38138.120000000003</v>
          </cell>
          <cell r="G1439">
            <v>0</v>
          </cell>
          <cell r="H1439">
            <v>38138.120000000003</v>
          </cell>
          <cell r="K1439">
            <v>36272.53</v>
          </cell>
        </row>
        <row r="1440">
          <cell r="C1440" t="str">
            <v>UGN23170</v>
          </cell>
          <cell r="F1440">
            <v>6381.4</v>
          </cell>
          <cell r="G1440">
            <v>0</v>
          </cell>
          <cell r="H1440">
            <v>6381.4</v>
          </cell>
          <cell r="K1440">
            <v>6395.7</v>
          </cell>
        </row>
        <row r="1441">
          <cell r="C1441" t="str">
            <v>UGN23170</v>
          </cell>
          <cell r="F1441">
            <v>40245.660000000003</v>
          </cell>
          <cell r="G1441">
            <v>0</v>
          </cell>
          <cell r="H1441">
            <v>40245.660000000003</v>
          </cell>
          <cell r="K1441">
            <v>33618.800000000003</v>
          </cell>
        </row>
        <row r="1442">
          <cell r="C1442" t="str">
            <v>UGN23170</v>
          </cell>
          <cell r="F1442">
            <v>12904.8</v>
          </cell>
          <cell r="G1442">
            <v>0</v>
          </cell>
          <cell r="H1442">
            <v>12904.8</v>
          </cell>
          <cell r="K1442">
            <v>7343</v>
          </cell>
        </row>
        <row r="1443">
          <cell r="C1443" t="str">
            <v>UGN23170</v>
          </cell>
          <cell r="F1443">
            <v>114148.8</v>
          </cell>
          <cell r="G1443">
            <v>0</v>
          </cell>
          <cell r="H1443">
            <v>114148.8</v>
          </cell>
          <cell r="K1443">
            <v>97868</v>
          </cell>
        </row>
        <row r="1444">
          <cell r="C1444" t="str">
            <v>UGN23170</v>
          </cell>
          <cell r="F1444">
            <v>7436.32</v>
          </cell>
          <cell r="G1444">
            <v>0</v>
          </cell>
          <cell r="H1444">
            <v>7436.32</v>
          </cell>
          <cell r="K1444">
            <v>5004.0600000000004</v>
          </cell>
        </row>
        <row r="1445">
          <cell r="C1445" t="str">
            <v>UGN23180</v>
          </cell>
          <cell r="F1445">
            <v>112118.65</v>
          </cell>
          <cell r="G1445">
            <v>0</v>
          </cell>
          <cell r="H1445">
            <v>112118.65</v>
          </cell>
          <cell r="K1445">
            <v>136535.32</v>
          </cell>
        </row>
        <row r="1446">
          <cell r="C1446" t="str">
            <v>UGN23180</v>
          </cell>
          <cell r="F1446">
            <v>952505.15</v>
          </cell>
          <cell r="G1446">
            <v>0</v>
          </cell>
          <cell r="H1446">
            <v>952505.15</v>
          </cell>
          <cell r="K1446">
            <v>910327.51</v>
          </cell>
        </row>
        <row r="1447">
          <cell r="C1447" t="str">
            <v>UGN23180</v>
          </cell>
          <cell r="F1447">
            <v>2626184.7999999998</v>
          </cell>
          <cell r="G1447">
            <v>0</v>
          </cell>
          <cell r="H1447">
            <v>2626184.7999999998</v>
          </cell>
          <cell r="K1447">
            <v>2081281.63</v>
          </cell>
        </row>
        <row r="1448">
          <cell r="C1448" t="str">
            <v>UGN23180</v>
          </cell>
          <cell r="F1448">
            <v>769.72</v>
          </cell>
          <cell r="G1448">
            <v>0</v>
          </cell>
          <cell r="H1448">
            <v>769.72</v>
          </cell>
          <cell r="K1448">
            <v>6023.49</v>
          </cell>
        </row>
        <row r="1449">
          <cell r="C1449" t="str">
            <v>UGN23180</v>
          </cell>
          <cell r="F1449">
            <v>0</v>
          </cell>
          <cell r="G1449">
            <v>0</v>
          </cell>
          <cell r="H1449">
            <v>0</v>
          </cell>
          <cell r="K1449">
            <v>753.06</v>
          </cell>
        </row>
        <row r="1450">
          <cell r="C1450" t="str">
            <v>UGN23180</v>
          </cell>
          <cell r="F1450">
            <v>108500</v>
          </cell>
          <cell r="G1450">
            <v>0</v>
          </cell>
          <cell r="H1450">
            <v>108500</v>
          </cell>
          <cell r="K1450">
            <v>111310.94</v>
          </cell>
        </row>
        <row r="1451">
          <cell r="C1451" t="str">
            <v>UGN23180</v>
          </cell>
          <cell r="F1451">
            <v>2014484.49</v>
          </cell>
          <cell r="G1451">
            <v>0</v>
          </cell>
          <cell r="H1451">
            <v>2014484.49</v>
          </cell>
          <cell r="K1451">
            <v>2272436.2000000002</v>
          </cell>
        </row>
        <row r="1452">
          <cell r="C1452" t="str">
            <v>UGN23180</v>
          </cell>
          <cell r="F1452">
            <v>0</v>
          </cell>
          <cell r="G1452">
            <v>0</v>
          </cell>
          <cell r="H1452">
            <v>0</v>
          </cell>
          <cell r="K1452">
            <v>135</v>
          </cell>
        </row>
        <row r="1453">
          <cell r="C1453" t="str">
            <v>UGN23180</v>
          </cell>
          <cell r="F1453">
            <v>18164.400000000001</v>
          </cell>
          <cell r="G1453">
            <v>0</v>
          </cell>
          <cell r="H1453">
            <v>18164.400000000001</v>
          </cell>
          <cell r="K1453">
            <v>23048.2</v>
          </cell>
        </row>
        <row r="1454">
          <cell r="C1454" t="str">
            <v>UGN23180</v>
          </cell>
          <cell r="F1454">
            <v>57209.31</v>
          </cell>
          <cell r="G1454">
            <v>0</v>
          </cell>
          <cell r="H1454">
            <v>57209.31</v>
          </cell>
          <cell r="K1454">
            <v>15724.8</v>
          </cell>
        </row>
        <row r="1455">
          <cell r="C1455" t="str">
            <v>UGN23180</v>
          </cell>
          <cell r="F1455">
            <v>44178.18</v>
          </cell>
          <cell r="G1455">
            <v>0</v>
          </cell>
          <cell r="H1455">
            <v>44178.18</v>
          </cell>
          <cell r="K1455">
            <v>40122</v>
          </cell>
        </row>
        <row r="1456">
          <cell r="C1456" t="str">
            <v>UGN23180</v>
          </cell>
          <cell r="F1456">
            <v>308969.71000000002</v>
          </cell>
          <cell r="G1456">
            <v>0</v>
          </cell>
          <cell r="H1456">
            <v>308969.71000000002</v>
          </cell>
          <cell r="K1456">
            <v>211182.74</v>
          </cell>
        </row>
        <row r="1457">
          <cell r="C1457" t="str">
            <v>UGN23180</v>
          </cell>
          <cell r="F1457">
            <v>5941.64</v>
          </cell>
          <cell r="G1457">
            <v>0</v>
          </cell>
          <cell r="H1457">
            <v>5941.64</v>
          </cell>
          <cell r="K1457">
            <v>2916.27</v>
          </cell>
        </row>
        <row r="1458">
          <cell r="C1458" t="str">
            <v>UGN23180</v>
          </cell>
          <cell r="F1458">
            <v>-250</v>
          </cell>
          <cell r="G1458">
            <v>0</v>
          </cell>
          <cell r="H1458">
            <v>-250</v>
          </cell>
          <cell r="K1458">
            <v>645.6</v>
          </cell>
        </row>
        <row r="1459">
          <cell r="C1459" t="str">
            <v>UGN23180</v>
          </cell>
          <cell r="F1459">
            <v>23632.7</v>
          </cell>
          <cell r="G1459">
            <v>0</v>
          </cell>
          <cell r="H1459">
            <v>23632.7</v>
          </cell>
          <cell r="K1459">
            <v>25859.200000000001</v>
          </cell>
        </row>
        <row r="1460">
          <cell r="C1460" t="str">
            <v>UGN23180</v>
          </cell>
          <cell r="F1460">
            <v>3132.32</v>
          </cell>
          <cell r="G1460">
            <v>0</v>
          </cell>
          <cell r="H1460">
            <v>3132.32</v>
          </cell>
          <cell r="K1460">
            <v>2864.57</v>
          </cell>
        </row>
        <row r="1461">
          <cell r="C1461" t="str">
            <v>UGN23180</v>
          </cell>
          <cell r="F1461">
            <v>18057.91</v>
          </cell>
          <cell r="G1461">
            <v>0</v>
          </cell>
          <cell r="H1461">
            <v>18057.91</v>
          </cell>
          <cell r="K1461">
            <v>12692.04</v>
          </cell>
        </row>
        <row r="1462">
          <cell r="C1462" t="str">
            <v>UGN23180</v>
          </cell>
          <cell r="F1462">
            <v>8285.4599999999991</v>
          </cell>
          <cell r="G1462">
            <v>0</v>
          </cell>
          <cell r="H1462">
            <v>8285.4599999999991</v>
          </cell>
          <cell r="K1462">
            <v>80</v>
          </cell>
        </row>
        <row r="1463">
          <cell r="C1463" t="str">
            <v>UGN23180</v>
          </cell>
          <cell r="F1463">
            <v>32429.35</v>
          </cell>
          <cell r="G1463">
            <v>0</v>
          </cell>
          <cell r="H1463">
            <v>32429.35</v>
          </cell>
          <cell r="K1463">
            <v>33525.910000000003</v>
          </cell>
        </row>
        <row r="1464">
          <cell r="C1464" t="str">
            <v>UGN23180</v>
          </cell>
          <cell r="F1464">
            <v>1063985.94</v>
          </cell>
          <cell r="G1464">
            <v>0</v>
          </cell>
          <cell r="H1464">
            <v>1063985.94</v>
          </cell>
          <cell r="K1464">
            <v>1002124.23</v>
          </cell>
        </row>
        <row r="1465">
          <cell r="C1465" t="str">
            <v>UGN23180</v>
          </cell>
          <cell r="F1465">
            <v>29304.67</v>
          </cell>
          <cell r="G1465">
            <v>0</v>
          </cell>
          <cell r="H1465">
            <v>29304.67</v>
          </cell>
          <cell r="K1465">
            <v>17346.36</v>
          </cell>
        </row>
        <row r="1466">
          <cell r="C1466" t="str">
            <v>UGN23180</v>
          </cell>
          <cell r="F1466">
            <v>135609.62</v>
          </cell>
          <cell r="G1466">
            <v>0</v>
          </cell>
          <cell r="H1466">
            <v>135609.62</v>
          </cell>
          <cell r="K1466">
            <v>54227.23</v>
          </cell>
        </row>
        <row r="1467">
          <cell r="C1467" t="str">
            <v>UGN23180</v>
          </cell>
          <cell r="F1467">
            <v>678.18</v>
          </cell>
          <cell r="G1467">
            <v>0</v>
          </cell>
          <cell r="H1467">
            <v>678.18</v>
          </cell>
          <cell r="K1467">
            <v>25507.96</v>
          </cell>
        </row>
        <row r="1468">
          <cell r="C1468" t="str">
            <v>UGN23180</v>
          </cell>
          <cell r="F1468">
            <v>80475.41</v>
          </cell>
          <cell r="G1468">
            <v>0</v>
          </cell>
          <cell r="H1468">
            <v>80475.41</v>
          </cell>
          <cell r="K1468">
            <v>82483.520000000004</v>
          </cell>
        </row>
        <row r="1469">
          <cell r="C1469" t="str">
            <v>UGN23180</v>
          </cell>
          <cell r="F1469">
            <v>13795.33</v>
          </cell>
          <cell r="G1469">
            <v>0</v>
          </cell>
          <cell r="H1469">
            <v>13795.33</v>
          </cell>
          <cell r="K1469">
            <v>8964.7099999999991</v>
          </cell>
        </row>
        <row r="1470">
          <cell r="C1470" t="str">
            <v>UGN23180</v>
          </cell>
          <cell r="F1470">
            <v>43578.35</v>
          </cell>
          <cell r="G1470">
            <v>0</v>
          </cell>
          <cell r="H1470">
            <v>43578.35</v>
          </cell>
          <cell r="K1470">
            <v>28445.98</v>
          </cell>
        </row>
        <row r="1471">
          <cell r="C1471" t="str">
            <v>UGN23180</v>
          </cell>
          <cell r="F1471">
            <v>85052.78</v>
          </cell>
          <cell r="G1471">
            <v>0</v>
          </cell>
          <cell r="H1471">
            <v>85052.78</v>
          </cell>
          <cell r="K1471">
            <v>84335.9</v>
          </cell>
        </row>
        <row r="1472">
          <cell r="C1472" t="str">
            <v>UGN23180</v>
          </cell>
          <cell r="F1472">
            <v>84108.85</v>
          </cell>
          <cell r="G1472">
            <v>0</v>
          </cell>
          <cell r="H1472">
            <v>84108.85</v>
          </cell>
          <cell r="K1472">
            <v>85091.61</v>
          </cell>
        </row>
        <row r="1473">
          <cell r="C1473" t="str">
            <v>UGN23180</v>
          </cell>
          <cell r="F1473">
            <v>6367.84</v>
          </cell>
          <cell r="G1473">
            <v>0</v>
          </cell>
          <cell r="H1473">
            <v>6367.84</v>
          </cell>
          <cell r="K1473">
            <v>5492.32</v>
          </cell>
        </row>
        <row r="1474">
          <cell r="C1474" t="str">
            <v>UGN23180</v>
          </cell>
          <cell r="F1474">
            <v>1268460.52</v>
          </cell>
          <cell r="G1474">
            <v>0</v>
          </cell>
          <cell r="H1474">
            <v>1268460.52</v>
          </cell>
          <cell r="K1474">
            <v>1231034.1599999999</v>
          </cell>
        </row>
        <row r="1475">
          <cell r="C1475" t="str">
            <v>UGN23180</v>
          </cell>
          <cell r="F1475">
            <v>4096997.84</v>
          </cell>
          <cell r="G1475">
            <v>0</v>
          </cell>
          <cell r="H1475">
            <v>4096997.84</v>
          </cell>
          <cell r="K1475">
            <v>3482546.02</v>
          </cell>
        </row>
        <row r="1476">
          <cell r="C1476" t="str">
            <v>UGN23180</v>
          </cell>
          <cell r="F1476">
            <v>284889.15000000002</v>
          </cell>
          <cell r="G1476">
            <v>0</v>
          </cell>
          <cell r="H1476">
            <v>284889.15000000002</v>
          </cell>
          <cell r="K1476">
            <v>293150.3</v>
          </cell>
        </row>
        <row r="1477">
          <cell r="C1477" t="str">
            <v>UGN23180</v>
          </cell>
          <cell r="F1477">
            <v>1019119.75</v>
          </cell>
          <cell r="G1477">
            <v>0</v>
          </cell>
          <cell r="H1477">
            <v>1019119.75</v>
          </cell>
          <cell r="K1477">
            <v>948689.18</v>
          </cell>
        </row>
        <row r="1478">
          <cell r="C1478" t="str">
            <v>UGN23180</v>
          </cell>
          <cell r="F1478">
            <v>22027.15</v>
          </cell>
          <cell r="G1478">
            <v>0</v>
          </cell>
          <cell r="H1478">
            <v>22027.15</v>
          </cell>
          <cell r="K1478">
            <v>15869.15</v>
          </cell>
        </row>
        <row r="1479">
          <cell r="C1479" t="str">
            <v>UGN23180</v>
          </cell>
          <cell r="F1479">
            <v>14749.42</v>
          </cell>
          <cell r="G1479">
            <v>0</v>
          </cell>
          <cell r="H1479">
            <v>14749.42</v>
          </cell>
          <cell r="K1479">
            <v>13398.25</v>
          </cell>
        </row>
        <row r="1480">
          <cell r="C1480" t="str">
            <v>UGN23180</v>
          </cell>
          <cell r="F1480">
            <v>3022921.99</v>
          </cell>
          <cell r="G1480">
            <v>0</v>
          </cell>
          <cell r="H1480">
            <v>3022921.99</v>
          </cell>
          <cell r="K1480">
            <v>3070677.87</v>
          </cell>
        </row>
        <row r="1481">
          <cell r="C1481" t="str">
            <v>UGN23180</v>
          </cell>
          <cell r="F1481">
            <v>481117.48</v>
          </cell>
          <cell r="G1481">
            <v>0</v>
          </cell>
          <cell r="H1481">
            <v>481117.48</v>
          </cell>
          <cell r="K1481">
            <v>479749.1</v>
          </cell>
        </row>
        <row r="1482">
          <cell r="C1482" t="str">
            <v>UGN23180</v>
          </cell>
          <cell r="F1482">
            <v>459762.71</v>
          </cell>
          <cell r="G1482">
            <v>0</v>
          </cell>
          <cell r="H1482">
            <v>459762.71</v>
          </cell>
          <cell r="K1482">
            <v>453573.78</v>
          </cell>
        </row>
        <row r="1483">
          <cell r="C1483" t="str">
            <v>UGN23180</v>
          </cell>
          <cell r="F1483">
            <v>-525.20000000000005</v>
          </cell>
          <cell r="G1483">
            <v>0</v>
          </cell>
          <cell r="H1483">
            <v>-525.20000000000005</v>
          </cell>
          <cell r="K1483">
            <v>4823.25</v>
          </cell>
        </row>
        <row r="1484">
          <cell r="C1484" t="str">
            <v>UGN23180</v>
          </cell>
          <cell r="F1484">
            <v>739076.6</v>
          </cell>
          <cell r="G1484">
            <v>0</v>
          </cell>
          <cell r="H1484">
            <v>739076.6</v>
          </cell>
          <cell r="K1484">
            <v>690509.45</v>
          </cell>
        </row>
        <row r="1485">
          <cell r="C1485" t="str">
            <v>UGN23190</v>
          </cell>
          <cell r="F1485">
            <v>112118.65</v>
          </cell>
          <cell r="G1485">
            <v>0</v>
          </cell>
          <cell r="H1485">
            <v>112118.65</v>
          </cell>
          <cell r="K1485">
            <v>136535.32</v>
          </cell>
        </row>
        <row r="1486">
          <cell r="C1486" t="str">
            <v>UGN23190</v>
          </cell>
          <cell r="F1486">
            <v>952505.15</v>
          </cell>
          <cell r="G1486">
            <v>0</v>
          </cell>
          <cell r="H1486">
            <v>952505.15</v>
          </cell>
          <cell r="K1486">
            <v>910327.51</v>
          </cell>
        </row>
        <row r="1487">
          <cell r="C1487" t="str">
            <v>UGN23190</v>
          </cell>
          <cell r="F1487">
            <v>2626184.7999999998</v>
          </cell>
          <cell r="G1487">
            <v>0</v>
          </cell>
          <cell r="H1487">
            <v>2626184.7999999998</v>
          </cell>
          <cell r="K1487">
            <v>2081281.63</v>
          </cell>
        </row>
        <row r="1488">
          <cell r="C1488" t="str">
            <v>UGN23190</v>
          </cell>
          <cell r="F1488">
            <v>769.72</v>
          </cell>
          <cell r="G1488">
            <v>0</v>
          </cell>
          <cell r="H1488">
            <v>769.72</v>
          </cell>
          <cell r="K1488">
            <v>6023.49</v>
          </cell>
        </row>
        <row r="1489">
          <cell r="C1489" t="str">
            <v>UGN23190</v>
          </cell>
          <cell r="F1489">
            <v>0</v>
          </cell>
          <cell r="G1489">
            <v>0</v>
          </cell>
          <cell r="H1489">
            <v>0</v>
          </cell>
          <cell r="K1489">
            <v>753.06</v>
          </cell>
        </row>
        <row r="1490">
          <cell r="C1490" t="str">
            <v>UGN23190</v>
          </cell>
          <cell r="F1490">
            <v>108500</v>
          </cell>
          <cell r="G1490">
            <v>0</v>
          </cell>
          <cell r="H1490">
            <v>108500</v>
          </cell>
          <cell r="K1490">
            <v>111310.94</v>
          </cell>
        </row>
        <row r="1491">
          <cell r="C1491" t="str">
            <v>UGN23190</v>
          </cell>
          <cell r="F1491">
            <v>2014484.49</v>
          </cell>
          <cell r="G1491">
            <v>0</v>
          </cell>
          <cell r="H1491">
            <v>2014484.49</v>
          </cell>
          <cell r="K1491">
            <v>2272436.2000000002</v>
          </cell>
        </row>
        <row r="1492">
          <cell r="C1492" t="str">
            <v>UGN23200</v>
          </cell>
          <cell r="F1492">
            <v>0</v>
          </cell>
          <cell r="G1492">
            <v>0</v>
          </cell>
          <cell r="H1492">
            <v>0</v>
          </cell>
          <cell r="K1492">
            <v>135</v>
          </cell>
        </row>
        <row r="1493">
          <cell r="C1493" t="str">
            <v>UGN23200</v>
          </cell>
          <cell r="F1493">
            <v>18164.400000000001</v>
          </cell>
          <cell r="G1493">
            <v>0</v>
          </cell>
          <cell r="H1493">
            <v>18164.400000000001</v>
          </cell>
          <cell r="K1493">
            <v>23048.2</v>
          </cell>
        </row>
        <row r="1494">
          <cell r="C1494" t="str">
            <v>UGN23200</v>
          </cell>
          <cell r="F1494">
            <v>57209.31</v>
          </cell>
          <cell r="G1494">
            <v>0</v>
          </cell>
          <cell r="H1494">
            <v>57209.31</v>
          </cell>
          <cell r="K1494">
            <v>15724.8</v>
          </cell>
        </row>
        <row r="1495">
          <cell r="C1495" t="str">
            <v>UGN23200</v>
          </cell>
          <cell r="F1495">
            <v>44178.18</v>
          </cell>
          <cell r="G1495">
            <v>0</v>
          </cell>
          <cell r="H1495">
            <v>44178.18</v>
          </cell>
          <cell r="K1495">
            <v>40122</v>
          </cell>
        </row>
        <row r="1496">
          <cell r="C1496" t="str">
            <v>UGN23200</v>
          </cell>
          <cell r="F1496">
            <v>308969.71000000002</v>
          </cell>
          <cell r="G1496">
            <v>0</v>
          </cell>
          <cell r="H1496">
            <v>308969.71000000002</v>
          </cell>
          <cell r="K1496">
            <v>211182.74</v>
          </cell>
        </row>
        <row r="1497">
          <cell r="C1497" t="str">
            <v>UGN23200</v>
          </cell>
          <cell r="F1497">
            <v>5941.64</v>
          </cell>
          <cell r="G1497">
            <v>0</v>
          </cell>
          <cell r="H1497">
            <v>5941.64</v>
          </cell>
          <cell r="K1497">
            <v>2916.27</v>
          </cell>
        </row>
        <row r="1498">
          <cell r="C1498" t="str">
            <v>UGN23200</v>
          </cell>
          <cell r="F1498">
            <v>-250</v>
          </cell>
          <cell r="G1498">
            <v>0</v>
          </cell>
          <cell r="H1498">
            <v>-250</v>
          </cell>
          <cell r="K1498">
            <v>645.6</v>
          </cell>
        </row>
        <row r="1499">
          <cell r="C1499" t="str">
            <v>UGN23210</v>
          </cell>
          <cell r="F1499">
            <v>23632.7</v>
          </cell>
          <cell r="G1499">
            <v>0</v>
          </cell>
          <cell r="H1499">
            <v>23632.7</v>
          </cell>
          <cell r="K1499">
            <v>25859.200000000001</v>
          </cell>
        </row>
        <row r="1500">
          <cell r="C1500" t="str">
            <v>UGN23210</v>
          </cell>
          <cell r="F1500">
            <v>3132.32</v>
          </cell>
          <cell r="G1500">
            <v>0</v>
          </cell>
          <cell r="H1500">
            <v>3132.32</v>
          </cell>
          <cell r="K1500">
            <v>2864.57</v>
          </cell>
        </row>
        <row r="1501">
          <cell r="C1501" t="str">
            <v>UGN23210</v>
          </cell>
          <cell r="F1501">
            <v>18057.91</v>
          </cell>
          <cell r="G1501">
            <v>0</v>
          </cell>
          <cell r="H1501">
            <v>18057.91</v>
          </cell>
          <cell r="K1501">
            <v>12692.04</v>
          </cell>
        </row>
        <row r="1502">
          <cell r="C1502" t="str">
            <v>UGN23210</v>
          </cell>
          <cell r="F1502">
            <v>8285.4599999999991</v>
          </cell>
          <cell r="G1502">
            <v>0</v>
          </cell>
          <cell r="H1502">
            <v>8285.4599999999991</v>
          </cell>
          <cell r="K1502">
            <v>80</v>
          </cell>
        </row>
        <row r="1503">
          <cell r="C1503" t="str">
            <v>UGN23220</v>
          </cell>
          <cell r="F1503">
            <v>32429.35</v>
          </cell>
          <cell r="G1503">
            <v>0</v>
          </cell>
          <cell r="H1503">
            <v>32429.35</v>
          </cell>
          <cell r="K1503">
            <v>33525.910000000003</v>
          </cell>
        </row>
        <row r="1504">
          <cell r="C1504" t="str">
            <v>UGN23220</v>
          </cell>
          <cell r="F1504">
            <v>1063985.94</v>
          </cell>
          <cell r="G1504">
            <v>0</v>
          </cell>
          <cell r="H1504">
            <v>1063985.94</v>
          </cell>
          <cell r="K1504">
            <v>1002124.23</v>
          </cell>
        </row>
        <row r="1505">
          <cell r="C1505" t="str">
            <v>UGN23220</v>
          </cell>
          <cell r="F1505">
            <v>29304.67</v>
          </cell>
          <cell r="G1505">
            <v>0</v>
          </cell>
          <cell r="H1505">
            <v>29304.67</v>
          </cell>
          <cell r="K1505">
            <v>17346.36</v>
          </cell>
        </row>
        <row r="1506">
          <cell r="C1506" t="str">
            <v>UGN23230</v>
          </cell>
          <cell r="F1506">
            <v>135609.62</v>
          </cell>
          <cell r="G1506">
            <v>0</v>
          </cell>
          <cell r="H1506">
            <v>135609.62</v>
          </cell>
          <cell r="K1506">
            <v>54227.23</v>
          </cell>
        </row>
        <row r="1507">
          <cell r="C1507" t="str">
            <v>UGN23230</v>
          </cell>
          <cell r="F1507">
            <v>678.18</v>
          </cell>
          <cell r="G1507">
            <v>0</v>
          </cell>
          <cell r="H1507">
            <v>678.18</v>
          </cell>
          <cell r="K1507">
            <v>25507.96</v>
          </cell>
        </row>
        <row r="1508">
          <cell r="C1508" t="str">
            <v>UGN23230</v>
          </cell>
          <cell r="F1508">
            <v>80475.41</v>
          </cell>
          <cell r="G1508">
            <v>0</v>
          </cell>
          <cell r="H1508">
            <v>80475.41</v>
          </cell>
          <cell r="K1508">
            <v>82483.520000000004</v>
          </cell>
        </row>
        <row r="1509">
          <cell r="C1509" t="str">
            <v>UGN23230</v>
          </cell>
          <cell r="F1509">
            <v>13795.33</v>
          </cell>
          <cell r="G1509">
            <v>0</v>
          </cell>
          <cell r="H1509">
            <v>13795.33</v>
          </cell>
          <cell r="K1509">
            <v>8964.7099999999991</v>
          </cell>
        </row>
        <row r="1510">
          <cell r="C1510" t="str">
            <v>UGN23240</v>
          </cell>
          <cell r="F1510">
            <v>43578.35</v>
          </cell>
          <cell r="G1510">
            <v>0</v>
          </cell>
          <cell r="H1510">
            <v>43578.35</v>
          </cell>
          <cell r="K1510">
            <v>28445.98</v>
          </cell>
        </row>
        <row r="1511">
          <cell r="C1511" t="str">
            <v>UGN23240</v>
          </cell>
          <cell r="F1511">
            <v>85052.78</v>
          </cell>
          <cell r="G1511">
            <v>0</v>
          </cell>
          <cell r="H1511">
            <v>85052.78</v>
          </cell>
          <cell r="K1511">
            <v>84335.9</v>
          </cell>
        </row>
        <row r="1512">
          <cell r="C1512" t="str">
            <v>UGN23240</v>
          </cell>
          <cell r="F1512">
            <v>84108.85</v>
          </cell>
          <cell r="G1512">
            <v>0</v>
          </cell>
          <cell r="H1512">
            <v>84108.85</v>
          </cell>
          <cell r="K1512">
            <v>85091.61</v>
          </cell>
        </row>
        <row r="1513">
          <cell r="C1513" t="str">
            <v>UGN23250</v>
          </cell>
          <cell r="F1513">
            <v>6367.84</v>
          </cell>
          <cell r="G1513">
            <v>0</v>
          </cell>
          <cell r="H1513">
            <v>6367.84</v>
          </cell>
          <cell r="K1513">
            <v>5492.32</v>
          </cell>
        </row>
        <row r="1514">
          <cell r="C1514" t="str">
            <v>UGN23260</v>
          </cell>
          <cell r="F1514">
            <v>1268460.52</v>
          </cell>
          <cell r="G1514">
            <v>0</v>
          </cell>
          <cell r="H1514">
            <v>1268460.52</v>
          </cell>
          <cell r="K1514">
            <v>1231034.1599999999</v>
          </cell>
        </row>
        <row r="1515">
          <cell r="C1515" t="str">
            <v>UGN23260</v>
          </cell>
          <cell r="F1515">
            <v>4096997.84</v>
          </cell>
          <cell r="G1515">
            <v>0</v>
          </cell>
          <cell r="H1515">
            <v>4096997.84</v>
          </cell>
          <cell r="K1515">
            <v>3482546.02</v>
          </cell>
        </row>
        <row r="1516">
          <cell r="C1516" t="str">
            <v>UGN23260</v>
          </cell>
          <cell r="F1516">
            <v>284889.15000000002</v>
          </cell>
          <cell r="G1516">
            <v>0</v>
          </cell>
          <cell r="H1516">
            <v>284889.15000000002</v>
          </cell>
          <cell r="K1516">
            <v>293150.3</v>
          </cell>
        </row>
        <row r="1517">
          <cell r="C1517" t="str">
            <v>UGN23260</v>
          </cell>
          <cell r="F1517">
            <v>1019119.75</v>
          </cell>
          <cell r="G1517">
            <v>0</v>
          </cell>
          <cell r="H1517">
            <v>1019119.75</v>
          </cell>
          <cell r="K1517">
            <v>948689.18</v>
          </cell>
        </row>
        <row r="1518">
          <cell r="C1518" t="str">
            <v>UGN23260</v>
          </cell>
          <cell r="F1518">
            <v>22027.15</v>
          </cell>
          <cell r="G1518">
            <v>0</v>
          </cell>
          <cell r="H1518">
            <v>22027.15</v>
          </cell>
          <cell r="K1518">
            <v>15869.15</v>
          </cell>
        </row>
        <row r="1519">
          <cell r="C1519" t="str">
            <v>UGN23260</v>
          </cell>
          <cell r="F1519">
            <v>14749.42</v>
          </cell>
          <cell r="G1519">
            <v>0</v>
          </cell>
          <cell r="H1519">
            <v>14749.42</v>
          </cell>
          <cell r="K1519">
            <v>13398.25</v>
          </cell>
        </row>
        <row r="1520">
          <cell r="C1520" t="str">
            <v>UGN23260</v>
          </cell>
          <cell r="F1520">
            <v>3022921.99</v>
          </cell>
          <cell r="G1520">
            <v>0</v>
          </cell>
          <cell r="H1520">
            <v>3022921.99</v>
          </cell>
          <cell r="K1520">
            <v>3070677.87</v>
          </cell>
        </row>
        <row r="1521">
          <cell r="C1521" t="str">
            <v>UGN23260</v>
          </cell>
          <cell r="F1521">
            <v>481117.48</v>
          </cell>
          <cell r="G1521">
            <v>0</v>
          </cell>
          <cell r="H1521">
            <v>481117.48</v>
          </cell>
          <cell r="K1521">
            <v>479749.1</v>
          </cell>
        </row>
        <row r="1522">
          <cell r="C1522" t="str">
            <v>UGN23260</v>
          </cell>
          <cell r="F1522">
            <v>459762.71</v>
          </cell>
          <cell r="G1522">
            <v>0</v>
          </cell>
          <cell r="H1522">
            <v>459762.71</v>
          </cell>
          <cell r="K1522">
            <v>453573.78</v>
          </cell>
        </row>
        <row r="1523">
          <cell r="C1523" t="str">
            <v>UGN23260</v>
          </cell>
          <cell r="F1523">
            <v>-525.20000000000005</v>
          </cell>
          <cell r="G1523">
            <v>0</v>
          </cell>
          <cell r="H1523">
            <v>-525.20000000000005</v>
          </cell>
          <cell r="K1523">
            <v>4823.25</v>
          </cell>
        </row>
        <row r="1524">
          <cell r="C1524" t="str">
            <v>UGN23260</v>
          </cell>
          <cell r="F1524">
            <v>739076.6</v>
          </cell>
          <cell r="G1524">
            <v>0</v>
          </cell>
          <cell r="H1524">
            <v>739076.6</v>
          </cell>
          <cell r="K1524">
            <v>690509.45</v>
          </cell>
        </row>
        <row r="1525">
          <cell r="C1525" t="str">
            <v>UGN23270</v>
          </cell>
          <cell r="F1525">
            <v>4483119.9000000004</v>
          </cell>
          <cell r="G1525">
            <v>0</v>
          </cell>
          <cell r="H1525">
            <v>4483119.9000000004</v>
          </cell>
          <cell r="K1525">
            <v>4316012.41</v>
          </cell>
        </row>
        <row r="1526">
          <cell r="C1526" t="str">
            <v>UGN23270</v>
          </cell>
          <cell r="F1526">
            <v>647937.46</v>
          </cell>
          <cell r="G1526">
            <v>0</v>
          </cell>
          <cell r="H1526">
            <v>647937.46</v>
          </cell>
          <cell r="K1526">
            <v>567643.07999999996</v>
          </cell>
        </row>
        <row r="1527">
          <cell r="C1527" t="str">
            <v>UGN23270</v>
          </cell>
          <cell r="F1527">
            <v>-45130.5</v>
          </cell>
          <cell r="G1527">
            <v>0</v>
          </cell>
          <cell r="H1527">
            <v>-45130.5</v>
          </cell>
          <cell r="K1527">
            <v>48395.29</v>
          </cell>
        </row>
        <row r="1528">
          <cell r="C1528" t="str">
            <v>UGN23270</v>
          </cell>
          <cell r="F1528">
            <v>-448.98</v>
          </cell>
          <cell r="G1528">
            <v>0</v>
          </cell>
          <cell r="H1528">
            <v>-448.98</v>
          </cell>
          <cell r="K1528">
            <v>3751.14</v>
          </cell>
        </row>
        <row r="1529">
          <cell r="C1529" t="str">
            <v>UGN23270</v>
          </cell>
          <cell r="F1529">
            <v>8993.14</v>
          </cell>
          <cell r="G1529">
            <v>0</v>
          </cell>
          <cell r="H1529">
            <v>8993.14</v>
          </cell>
          <cell r="K1529">
            <v>3660.95</v>
          </cell>
        </row>
        <row r="1530">
          <cell r="C1530" t="str">
            <v>UGN23270</v>
          </cell>
          <cell r="F1530">
            <v>653616.05000000005</v>
          </cell>
          <cell r="G1530">
            <v>0</v>
          </cell>
          <cell r="H1530">
            <v>653616.05000000005</v>
          </cell>
          <cell r="K1530">
            <v>563252.05000000005</v>
          </cell>
        </row>
        <row r="1531">
          <cell r="C1531" t="str">
            <v>UGN23270</v>
          </cell>
          <cell r="F1531">
            <v>88499.11</v>
          </cell>
          <cell r="G1531">
            <v>0</v>
          </cell>
          <cell r="H1531">
            <v>88499.11</v>
          </cell>
          <cell r="K1531">
            <v>75254.33</v>
          </cell>
        </row>
        <row r="1532">
          <cell r="C1532" t="str">
            <v>UGN23270</v>
          </cell>
          <cell r="F1532">
            <v>246582.5</v>
          </cell>
          <cell r="G1532">
            <v>0</v>
          </cell>
          <cell r="H1532">
            <v>246582.5</v>
          </cell>
          <cell r="K1532">
            <v>238033.3</v>
          </cell>
        </row>
        <row r="1533">
          <cell r="C1533" t="str">
            <v>UGN23270</v>
          </cell>
          <cell r="F1533">
            <v>601450.73</v>
          </cell>
          <cell r="G1533">
            <v>0</v>
          </cell>
          <cell r="H1533">
            <v>601450.73</v>
          </cell>
          <cell r="K1533">
            <v>661171.07999999996</v>
          </cell>
        </row>
        <row r="1534">
          <cell r="C1534" t="str">
            <v>UGN23270</v>
          </cell>
          <cell r="F1534">
            <v>72320.05</v>
          </cell>
          <cell r="G1534">
            <v>0</v>
          </cell>
          <cell r="H1534">
            <v>72320.05</v>
          </cell>
          <cell r="K1534">
            <v>63870.879999999997</v>
          </cell>
        </row>
        <row r="1535">
          <cell r="C1535" t="str">
            <v>UGN23270</v>
          </cell>
          <cell r="F1535">
            <v>201325.35</v>
          </cell>
          <cell r="G1535">
            <v>0</v>
          </cell>
          <cell r="H1535">
            <v>201325.35</v>
          </cell>
          <cell r="K1535">
            <v>194748.42</v>
          </cell>
        </row>
        <row r="1536">
          <cell r="C1536" t="str">
            <v>UGN23270</v>
          </cell>
          <cell r="F1536">
            <v>20602.599999999999</v>
          </cell>
          <cell r="G1536">
            <v>0</v>
          </cell>
          <cell r="H1536">
            <v>20602.599999999999</v>
          </cell>
          <cell r="K1536">
            <v>19474.32</v>
          </cell>
        </row>
        <row r="1537">
          <cell r="C1537" t="str">
            <v>UGN23270</v>
          </cell>
          <cell r="F1537">
            <v>414123.73</v>
          </cell>
          <cell r="G1537">
            <v>0</v>
          </cell>
          <cell r="H1537">
            <v>414123.73</v>
          </cell>
          <cell r="K1537">
            <v>411405.07</v>
          </cell>
        </row>
        <row r="1538">
          <cell r="C1538" t="str">
            <v>UGN23270</v>
          </cell>
          <cell r="F1538">
            <v>19448.78</v>
          </cell>
          <cell r="G1538">
            <v>0</v>
          </cell>
          <cell r="H1538">
            <v>19448.78</v>
          </cell>
          <cell r="K1538">
            <v>28960.75</v>
          </cell>
        </row>
        <row r="1539">
          <cell r="C1539" t="str">
            <v>UGN23280</v>
          </cell>
          <cell r="F1539">
            <v>32272950.02</v>
          </cell>
          <cell r="G1539">
            <v>0</v>
          </cell>
          <cell r="H1539">
            <v>32272950.02</v>
          </cell>
          <cell r="K1539">
            <v>30786773.760000002</v>
          </cell>
        </row>
        <row r="1540">
          <cell r="C1540" t="str">
            <v>UGN23280</v>
          </cell>
          <cell r="F1540">
            <v>4078477.33</v>
          </cell>
          <cell r="G1540">
            <v>0</v>
          </cell>
          <cell r="H1540">
            <v>4078477.33</v>
          </cell>
          <cell r="K1540">
            <v>3854234.96</v>
          </cell>
        </row>
        <row r="1541">
          <cell r="C1541" t="str">
            <v>UGN23280</v>
          </cell>
          <cell r="F1541">
            <v>1326.35</v>
          </cell>
          <cell r="G1541">
            <v>0</v>
          </cell>
          <cell r="H1541">
            <v>1326.35</v>
          </cell>
          <cell r="K1541">
            <v>2921.93</v>
          </cell>
        </row>
        <row r="1542">
          <cell r="C1542" t="str">
            <v>UGN23280</v>
          </cell>
          <cell r="F1542">
            <v>80541.89</v>
          </cell>
          <cell r="G1542">
            <v>0</v>
          </cell>
          <cell r="H1542">
            <v>80541.89</v>
          </cell>
          <cell r="K1542">
            <v>75864.740000000005</v>
          </cell>
        </row>
        <row r="1543">
          <cell r="C1543" t="str">
            <v>UGN23280</v>
          </cell>
          <cell r="F1543">
            <v>573291.91</v>
          </cell>
          <cell r="G1543">
            <v>0</v>
          </cell>
          <cell r="H1543">
            <v>573291.91</v>
          </cell>
          <cell r="K1543">
            <v>286141.12</v>
          </cell>
        </row>
        <row r="1544">
          <cell r="C1544" t="str">
            <v>UGN23280</v>
          </cell>
          <cell r="F1544">
            <v>195769.49</v>
          </cell>
          <cell r="G1544">
            <v>0</v>
          </cell>
          <cell r="H1544">
            <v>195769.49</v>
          </cell>
          <cell r="K1544">
            <v>125004.03</v>
          </cell>
        </row>
        <row r="1545">
          <cell r="C1545" t="str">
            <v>UGN23280</v>
          </cell>
          <cell r="F1545">
            <v>-401502.73</v>
          </cell>
          <cell r="G1545">
            <v>0</v>
          </cell>
          <cell r="H1545">
            <v>-401502.73</v>
          </cell>
          <cell r="K1545">
            <v>235588.78</v>
          </cell>
        </row>
        <row r="1546">
          <cell r="C1546" t="str">
            <v>UGN23280</v>
          </cell>
          <cell r="F1546">
            <v>-22394.92</v>
          </cell>
          <cell r="G1546">
            <v>0</v>
          </cell>
          <cell r="H1546">
            <v>-22394.92</v>
          </cell>
          <cell r="K1546">
            <v>18662.16</v>
          </cell>
        </row>
        <row r="1547">
          <cell r="C1547" t="str">
            <v>UGN23280</v>
          </cell>
          <cell r="F1547">
            <v>273683.7</v>
          </cell>
          <cell r="G1547">
            <v>0</v>
          </cell>
          <cell r="H1547">
            <v>273683.7</v>
          </cell>
          <cell r="K1547">
            <v>243004.41</v>
          </cell>
        </row>
        <row r="1548">
          <cell r="C1548" t="str">
            <v>UGN23280</v>
          </cell>
          <cell r="F1548">
            <v>257108.08</v>
          </cell>
          <cell r="G1548">
            <v>0</v>
          </cell>
          <cell r="H1548">
            <v>257108.08</v>
          </cell>
          <cell r="K1548">
            <v>253668.74</v>
          </cell>
        </row>
        <row r="1549">
          <cell r="C1549" t="str">
            <v>UGN23280</v>
          </cell>
          <cell r="F1549">
            <v>-3647.98</v>
          </cell>
          <cell r="G1549">
            <v>0</v>
          </cell>
          <cell r="H1549">
            <v>-3647.98</v>
          </cell>
          <cell r="K1549">
            <v>-2678.96</v>
          </cell>
        </row>
        <row r="1550">
          <cell r="C1550" t="str">
            <v>UGN23280</v>
          </cell>
          <cell r="F1550">
            <v>1108082.22</v>
          </cell>
          <cell r="G1550">
            <v>0</v>
          </cell>
          <cell r="H1550">
            <v>1108082.22</v>
          </cell>
          <cell r="K1550">
            <v>911253.22</v>
          </cell>
        </row>
        <row r="1551">
          <cell r="C1551" t="str">
            <v>UGN23280</v>
          </cell>
          <cell r="F1551">
            <v>469993.73</v>
          </cell>
          <cell r="G1551">
            <v>0</v>
          </cell>
          <cell r="H1551">
            <v>469993.73</v>
          </cell>
          <cell r="K1551">
            <v>470898.8</v>
          </cell>
        </row>
        <row r="1552">
          <cell r="C1552" t="str">
            <v>UGN23280</v>
          </cell>
          <cell r="F1552">
            <v>9567.52</v>
          </cell>
          <cell r="G1552">
            <v>0</v>
          </cell>
          <cell r="H1552">
            <v>9567.52</v>
          </cell>
          <cell r="K1552">
            <v>0</v>
          </cell>
        </row>
        <row r="1553">
          <cell r="C1553" t="str">
            <v>UGN23280</v>
          </cell>
          <cell r="F1553">
            <v>6497643.4800000004</v>
          </cell>
          <cell r="G1553">
            <v>0</v>
          </cell>
          <cell r="H1553">
            <v>6497643.4800000004</v>
          </cell>
          <cell r="K1553">
            <v>6545782.71</v>
          </cell>
        </row>
        <row r="1554">
          <cell r="C1554" t="str">
            <v>UGN23280</v>
          </cell>
          <cell r="F1554">
            <v>718868.71</v>
          </cell>
          <cell r="G1554">
            <v>0</v>
          </cell>
          <cell r="H1554">
            <v>718868.71</v>
          </cell>
          <cell r="K1554">
            <v>704485.02</v>
          </cell>
        </row>
        <row r="1555">
          <cell r="C1555" t="str">
            <v>UGN23280</v>
          </cell>
          <cell r="F1555">
            <v>510.62</v>
          </cell>
          <cell r="G1555">
            <v>0</v>
          </cell>
          <cell r="H1555">
            <v>510.62</v>
          </cell>
          <cell r="K1555">
            <v>4778.78</v>
          </cell>
        </row>
        <row r="1556">
          <cell r="C1556" t="str">
            <v>UGN23280</v>
          </cell>
          <cell r="F1556">
            <v>4796.63</v>
          </cell>
          <cell r="G1556">
            <v>0</v>
          </cell>
          <cell r="H1556">
            <v>4796.63</v>
          </cell>
          <cell r="K1556">
            <v>5662.62</v>
          </cell>
        </row>
        <row r="1557">
          <cell r="C1557" t="str">
            <v>UGN23280</v>
          </cell>
          <cell r="F1557">
            <v>110546.76</v>
          </cell>
          <cell r="G1557">
            <v>0</v>
          </cell>
          <cell r="H1557">
            <v>110546.76</v>
          </cell>
          <cell r="K1557">
            <v>5866.49</v>
          </cell>
        </row>
        <row r="1558">
          <cell r="C1558" t="str">
            <v>UGN23280</v>
          </cell>
          <cell r="F1558">
            <v>352.09</v>
          </cell>
          <cell r="G1558">
            <v>0</v>
          </cell>
          <cell r="H1558">
            <v>352.09</v>
          </cell>
          <cell r="K1558">
            <v>0</v>
          </cell>
        </row>
        <row r="1559">
          <cell r="C1559" t="str">
            <v>UGN23280</v>
          </cell>
          <cell r="F1559">
            <v>49045.35</v>
          </cell>
          <cell r="G1559">
            <v>0</v>
          </cell>
          <cell r="H1559">
            <v>49045.35</v>
          </cell>
          <cell r="K1559">
            <v>61702.66</v>
          </cell>
        </row>
        <row r="1560">
          <cell r="C1560" t="str">
            <v>UGN23280</v>
          </cell>
          <cell r="F1560">
            <v>579874.97</v>
          </cell>
          <cell r="G1560">
            <v>0</v>
          </cell>
          <cell r="H1560">
            <v>579874.97</v>
          </cell>
          <cell r="K1560">
            <v>642777.79</v>
          </cell>
        </row>
        <row r="1561">
          <cell r="C1561" t="str">
            <v>UGN23280</v>
          </cell>
          <cell r="F1561">
            <v>205701.62</v>
          </cell>
          <cell r="G1561">
            <v>0</v>
          </cell>
          <cell r="H1561">
            <v>205701.62</v>
          </cell>
          <cell r="K1561">
            <v>141724.59</v>
          </cell>
        </row>
        <row r="1562">
          <cell r="C1562" t="str">
            <v>UGN23280</v>
          </cell>
          <cell r="F1562">
            <v>269552.90999999997</v>
          </cell>
          <cell r="G1562">
            <v>0</v>
          </cell>
          <cell r="H1562">
            <v>269552.90999999997</v>
          </cell>
          <cell r="K1562">
            <v>282333.05</v>
          </cell>
        </row>
        <row r="1563">
          <cell r="C1563" t="str">
            <v>UGN23280</v>
          </cell>
          <cell r="F1563">
            <v>3569.97</v>
          </cell>
          <cell r="G1563">
            <v>0</v>
          </cell>
          <cell r="H1563">
            <v>3569.97</v>
          </cell>
          <cell r="K1563">
            <v>45644.68</v>
          </cell>
        </row>
        <row r="1564">
          <cell r="C1564" t="str">
            <v>UGN23280</v>
          </cell>
          <cell r="F1564">
            <v>109390.17</v>
          </cell>
          <cell r="G1564">
            <v>0</v>
          </cell>
          <cell r="H1564">
            <v>109390.17</v>
          </cell>
          <cell r="K1564">
            <v>59136.56</v>
          </cell>
        </row>
        <row r="1565">
          <cell r="C1565" t="str">
            <v>UGN23280</v>
          </cell>
          <cell r="F1565">
            <v>-1802147.39</v>
          </cell>
          <cell r="G1565">
            <v>0</v>
          </cell>
          <cell r="H1565">
            <v>-1802147.39</v>
          </cell>
          <cell r="K1565">
            <v>-1921064.94</v>
          </cell>
        </row>
        <row r="1566">
          <cell r="C1566" t="str">
            <v>UGN23280</v>
          </cell>
          <cell r="F1566">
            <v>3625532.89</v>
          </cell>
          <cell r="G1566">
            <v>0</v>
          </cell>
          <cell r="H1566">
            <v>3625532.89</v>
          </cell>
          <cell r="K1566">
            <v>3433800.85</v>
          </cell>
        </row>
        <row r="1567">
          <cell r="C1567" t="str">
            <v>UGN23280</v>
          </cell>
          <cell r="F1567">
            <v>482456.26</v>
          </cell>
          <cell r="G1567">
            <v>0</v>
          </cell>
          <cell r="H1567">
            <v>482456.26</v>
          </cell>
          <cell r="K1567">
            <v>330967.06</v>
          </cell>
        </row>
        <row r="1568">
          <cell r="C1568" t="str">
            <v>UGN23280</v>
          </cell>
          <cell r="F1568">
            <v>8291.7999999999993</v>
          </cell>
          <cell r="G1568">
            <v>0</v>
          </cell>
          <cell r="H1568">
            <v>8291.7999999999993</v>
          </cell>
          <cell r="K1568">
            <v>0</v>
          </cell>
        </row>
        <row r="1569">
          <cell r="C1569" t="str">
            <v>UGN23280</v>
          </cell>
          <cell r="F1569">
            <v>7873.62</v>
          </cell>
          <cell r="G1569">
            <v>0</v>
          </cell>
          <cell r="H1569">
            <v>7873.62</v>
          </cell>
          <cell r="K1569">
            <v>5079.37</v>
          </cell>
        </row>
        <row r="1570">
          <cell r="C1570" t="str">
            <v>UGN23280</v>
          </cell>
          <cell r="F1570">
            <v>24930.75</v>
          </cell>
          <cell r="G1570">
            <v>0</v>
          </cell>
          <cell r="H1570">
            <v>24930.75</v>
          </cell>
          <cell r="K1570">
            <v>0</v>
          </cell>
        </row>
        <row r="1571">
          <cell r="C1571" t="str">
            <v>UGN23280</v>
          </cell>
          <cell r="F1571">
            <v>-55985.36</v>
          </cell>
          <cell r="G1571">
            <v>0</v>
          </cell>
          <cell r="H1571">
            <v>-55985.36</v>
          </cell>
          <cell r="K1571">
            <v>55279.73</v>
          </cell>
        </row>
        <row r="1572">
          <cell r="C1572" t="str">
            <v>UGN23280</v>
          </cell>
          <cell r="F1572">
            <v>16029.47</v>
          </cell>
          <cell r="G1572">
            <v>0</v>
          </cell>
          <cell r="H1572">
            <v>16029.47</v>
          </cell>
          <cell r="K1572">
            <v>7186.03</v>
          </cell>
        </row>
        <row r="1573">
          <cell r="C1573" t="str">
            <v>UGN23280</v>
          </cell>
          <cell r="F1573">
            <v>63473.71</v>
          </cell>
          <cell r="G1573">
            <v>0</v>
          </cell>
          <cell r="H1573">
            <v>63473.71</v>
          </cell>
          <cell r="K1573">
            <v>36409.22</v>
          </cell>
        </row>
        <row r="1574">
          <cell r="C1574" t="str">
            <v>UGN23280</v>
          </cell>
          <cell r="F1574">
            <v>-26.31</v>
          </cell>
          <cell r="G1574">
            <v>0</v>
          </cell>
          <cell r="H1574">
            <v>-26.31</v>
          </cell>
          <cell r="K1574">
            <v>-209.96</v>
          </cell>
        </row>
        <row r="1575">
          <cell r="C1575" t="str">
            <v>UGN23280</v>
          </cell>
          <cell r="F1575">
            <v>1839.92</v>
          </cell>
          <cell r="G1575">
            <v>0</v>
          </cell>
          <cell r="H1575">
            <v>1839.92</v>
          </cell>
          <cell r="K1575">
            <v>-9279.25</v>
          </cell>
        </row>
        <row r="1576">
          <cell r="C1576" t="str">
            <v>UGN23280</v>
          </cell>
          <cell r="F1576">
            <v>60990.12</v>
          </cell>
          <cell r="G1576">
            <v>0</v>
          </cell>
          <cell r="H1576">
            <v>60990.12</v>
          </cell>
          <cell r="K1576">
            <v>48770.22</v>
          </cell>
        </row>
        <row r="1577">
          <cell r="C1577" t="str">
            <v>UGN23280</v>
          </cell>
          <cell r="F1577">
            <v>0</v>
          </cell>
          <cell r="G1577">
            <v>0</v>
          </cell>
          <cell r="H1577">
            <v>0</v>
          </cell>
          <cell r="K1577">
            <v>695.25</v>
          </cell>
        </row>
        <row r="1578">
          <cell r="C1578" t="str">
            <v>UGN23280</v>
          </cell>
          <cell r="F1578">
            <v>59.72</v>
          </cell>
          <cell r="G1578">
            <v>0</v>
          </cell>
          <cell r="H1578">
            <v>59.72</v>
          </cell>
          <cell r="K1578">
            <v>860.75</v>
          </cell>
        </row>
        <row r="1579">
          <cell r="C1579" t="str">
            <v>UGN23280</v>
          </cell>
          <cell r="F1579">
            <v>208663.37</v>
          </cell>
          <cell r="G1579">
            <v>0</v>
          </cell>
          <cell r="H1579">
            <v>208663.37</v>
          </cell>
          <cell r="K1579">
            <v>240075.18</v>
          </cell>
        </row>
        <row r="1580">
          <cell r="C1580" t="str">
            <v>UGN23280</v>
          </cell>
          <cell r="F1580">
            <v>908119.83</v>
          </cell>
          <cell r="G1580">
            <v>0</v>
          </cell>
          <cell r="H1580">
            <v>908119.83</v>
          </cell>
          <cell r="K1580">
            <v>928609.21</v>
          </cell>
        </row>
        <row r="1581">
          <cell r="C1581" t="str">
            <v>UGN23280</v>
          </cell>
          <cell r="F1581">
            <v>-56214.96</v>
          </cell>
          <cell r="G1581">
            <v>0</v>
          </cell>
          <cell r="H1581">
            <v>-56214.96</v>
          </cell>
          <cell r="K1581">
            <v>-98436.31</v>
          </cell>
        </row>
        <row r="1582">
          <cell r="C1582" t="str">
            <v>UGN23280</v>
          </cell>
          <cell r="F1582">
            <v>11962469.4</v>
          </cell>
          <cell r="G1582">
            <v>0</v>
          </cell>
          <cell r="H1582">
            <v>11962469.4</v>
          </cell>
          <cell r="K1582">
            <v>11633234.25</v>
          </cell>
        </row>
        <row r="1583">
          <cell r="C1583" t="str">
            <v>UGN23280</v>
          </cell>
          <cell r="F1583">
            <v>577855.67000000004</v>
          </cell>
          <cell r="G1583">
            <v>0</v>
          </cell>
          <cell r="H1583">
            <v>577855.67000000004</v>
          </cell>
          <cell r="K1583">
            <v>559422.81000000006</v>
          </cell>
        </row>
        <row r="1584">
          <cell r="C1584" t="str">
            <v>UGN23280</v>
          </cell>
          <cell r="F1584">
            <v>2510746.73</v>
          </cell>
          <cell r="G1584">
            <v>0</v>
          </cell>
          <cell r="H1584">
            <v>2510746.73</v>
          </cell>
          <cell r="K1584">
            <v>2535776.9500000002</v>
          </cell>
        </row>
        <row r="1585">
          <cell r="C1585" t="str">
            <v>UGN23280</v>
          </cell>
          <cell r="F1585">
            <v>0</v>
          </cell>
          <cell r="G1585">
            <v>0</v>
          </cell>
          <cell r="H1585">
            <v>0</v>
          </cell>
          <cell r="K1585">
            <v>0.04</v>
          </cell>
        </row>
        <row r="1586">
          <cell r="C1586" t="str">
            <v>UGN23280</v>
          </cell>
          <cell r="F1586">
            <v>574588.01</v>
          </cell>
          <cell r="G1586">
            <v>0</v>
          </cell>
          <cell r="H1586">
            <v>574588.01</v>
          </cell>
          <cell r="K1586">
            <v>560779.06999999995</v>
          </cell>
        </row>
        <row r="1587">
          <cell r="C1587" t="str">
            <v>UGN23280</v>
          </cell>
          <cell r="F1587">
            <v>17289.060000000001</v>
          </cell>
          <cell r="G1587">
            <v>0</v>
          </cell>
          <cell r="H1587">
            <v>17289.060000000001</v>
          </cell>
          <cell r="K1587">
            <v>15799.04</v>
          </cell>
        </row>
        <row r="1588">
          <cell r="C1588" t="str">
            <v>UGN23280</v>
          </cell>
          <cell r="F1588">
            <v>-119254.3</v>
          </cell>
          <cell r="G1588">
            <v>0</v>
          </cell>
          <cell r="H1588">
            <v>-119254.3</v>
          </cell>
          <cell r="K1588">
            <v>134487.35</v>
          </cell>
        </row>
        <row r="1589">
          <cell r="C1589" t="str">
            <v>UGN23280</v>
          </cell>
          <cell r="F1589">
            <v>-9258.1200000000008</v>
          </cell>
          <cell r="G1589">
            <v>0</v>
          </cell>
          <cell r="H1589">
            <v>-9258.1200000000008</v>
          </cell>
          <cell r="K1589">
            <v>8590.74</v>
          </cell>
        </row>
        <row r="1590">
          <cell r="C1590" t="str">
            <v>UGN23280</v>
          </cell>
          <cell r="F1590">
            <v>15300.62</v>
          </cell>
          <cell r="G1590">
            <v>0</v>
          </cell>
          <cell r="H1590">
            <v>15300.62</v>
          </cell>
          <cell r="K1590">
            <v>11219.87</v>
          </cell>
        </row>
        <row r="1591">
          <cell r="C1591" t="str">
            <v>UGN23280</v>
          </cell>
          <cell r="F1591">
            <v>540766.59</v>
          </cell>
          <cell r="G1591">
            <v>0</v>
          </cell>
          <cell r="H1591">
            <v>540766.59</v>
          </cell>
          <cell r="K1591">
            <v>526890.29</v>
          </cell>
        </row>
        <row r="1592">
          <cell r="C1592" t="str">
            <v>UGN23280</v>
          </cell>
          <cell r="F1592">
            <v>522898.43</v>
          </cell>
          <cell r="G1592">
            <v>0</v>
          </cell>
          <cell r="H1592">
            <v>522898.43</v>
          </cell>
          <cell r="K1592">
            <v>534965.82999999996</v>
          </cell>
        </row>
        <row r="1593">
          <cell r="C1593" t="str">
            <v>UGN23280</v>
          </cell>
          <cell r="F1593">
            <v>2549.16</v>
          </cell>
          <cell r="G1593">
            <v>0</v>
          </cell>
          <cell r="H1593">
            <v>2549.16</v>
          </cell>
          <cell r="K1593">
            <v>2365.29</v>
          </cell>
        </row>
        <row r="1594">
          <cell r="C1594" t="str">
            <v>UGN23280</v>
          </cell>
          <cell r="F1594">
            <v>1649007.16</v>
          </cell>
          <cell r="G1594">
            <v>0</v>
          </cell>
          <cell r="H1594">
            <v>1649007.16</v>
          </cell>
          <cell r="K1594">
            <v>1460700.05</v>
          </cell>
        </row>
        <row r="1595">
          <cell r="C1595" t="str">
            <v>UGN23280</v>
          </cell>
          <cell r="F1595">
            <v>40109.86</v>
          </cell>
          <cell r="G1595">
            <v>0</v>
          </cell>
          <cell r="H1595">
            <v>40109.86</v>
          </cell>
          <cell r="K1595">
            <v>37942.769999999997</v>
          </cell>
        </row>
        <row r="1596">
          <cell r="C1596" t="str">
            <v>UGN23280</v>
          </cell>
          <cell r="F1596">
            <v>554261.12</v>
          </cell>
          <cell r="G1596">
            <v>0</v>
          </cell>
          <cell r="H1596">
            <v>554261.12</v>
          </cell>
          <cell r="K1596">
            <v>464020.98</v>
          </cell>
        </row>
        <row r="1597">
          <cell r="C1597" t="str">
            <v>UGN23280</v>
          </cell>
          <cell r="F1597">
            <v>0</v>
          </cell>
          <cell r="G1597">
            <v>0</v>
          </cell>
          <cell r="H1597">
            <v>0</v>
          </cell>
          <cell r="K1597">
            <v>-0.03</v>
          </cell>
        </row>
        <row r="1598">
          <cell r="C1598" t="str">
            <v>UGN23280</v>
          </cell>
          <cell r="F1598">
            <v>77909.19</v>
          </cell>
          <cell r="G1598">
            <v>0</v>
          </cell>
          <cell r="H1598">
            <v>77909.19</v>
          </cell>
          <cell r="K1598">
            <v>68248.39</v>
          </cell>
        </row>
        <row r="1599">
          <cell r="C1599" t="str">
            <v>UGN23280</v>
          </cell>
          <cell r="F1599">
            <v>6545.52</v>
          </cell>
          <cell r="G1599">
            <v>0</v>
          </cell>
          <cell r="H1599">
            <v>6545.52</v>
          </cell>
          <cell r="K1599">
            <v>3420.1</v>
          </cell>
        </row>
        <row r="1600">
          <cell r="C1600" t="str">
            <v>UGN23280</v>
          </cell>
          <cell r="F1600">
            <v>-19755.150000000001</v>
          </cell>
          <cell r="G1600">
            <v>0</v>
          </cell>
          <cell r="H1600">
            <v>-19755.150000000001</v>
          </cell>
          <cell r="K1600">
            <v>28342.560000000001</v>
          </cell>
        </row>
        <row r="1601">
          <cell r="C1601" t="str">
            <v>UGN23280</v>
          </cell>
          <cell r="F1601">
            <v>9353.26</v>
          </cell>
          <cell r="G1601">
            <v>0</v>
          </cell>
          <cell r="H1601">
            <v>9353.26</v>
          </cell>
          <cell r="K1601">
            <v>2869.28</v>
          </cell>
        </row>
        <row r="1602">
          <cell r="C1602" t="str">
            <v>UGN23280</v>
          </cell>
          <cell r="F1602">
            <v>12499.28</v>
          </cell>
          <cell r="G1602">
            <v>0</v>
          </cell>
          <cell r="H1602">
            <v>12499.28</v>
          </cell>
          <cell r="K1602">
            <v>2038.51</v>
          </cell>
        </row>
        <row r="1603">
          <cell r="C1603" t="str">
            <v>UGN23280</v>
          </cell>
          <cell r="F1603">
            <v>66280.89</v>
          </cell>
          <cell r="G1603">
            <v>0</v>
          </cell>
          <cell r="H1603">
            <v>66280.89</v>
          </cell>
          <cell r="K1603">
            <v>60461.83</v>
          </cell>
        </row>
        <row r="1604">
          <cell r="C1604" t="str">
            <v>UGN23280</v>
          </cell>
          <cell r="F1604">
            <v>54462.98</v>
          </cell>
          <cell r="G1604">
            <v>0</v>
          </cell>
          <cell r="H1604">
            <v>54462.98</v>
          </cell>
          <cell r="K1604">
            <v>51320.17</v>
          </cell>
        </row>
        <row r="1605">
          <cell r="C1605" t="str">
            <v>UGN23280</v>
          </cell>
          <cell r="F1605">
            <v>2050.9</v>
          </cell>
          <cell r="G1605">
            <v>0</v>
          </cell>
          <cell r="H1605">
            <v>2050.9</v>
          </cell>
          <cell r="K1605">
            <v>1754.33</v>
          </cell>
        </row>
        <row r="1606">
          <cell r="C1606" t="str">
            <v>UGN23280</v>
          </cell>
          <cell r="F1606">
            <v>87643.14</v>
          </cell>
          <cell r="G1606">
            <v>0</v>
          </cell>
          <cell r="H1606">
            <v>87643.14</v>
          </cell>
          <cell r="K1606">
            <v>85598.66</v>
          </cell>
        </row>
        <row r="1607">
          <cell r="C1607" t="str">
            <v>UGN23280</v>
          </cell>
          <cell r="F1607">
            <v>1322878.4099999999</v>
          </cell>
          <cell r="G1607">
            <v>0</v>
          </cell>
          <cell r="H1607">
            <v>1322878.4099999999</v>
          </cell>
          <cell r="K1607">
            <v>1287573.6000000001</v>
          </cell>
        </row>
        <row r="1608">
          <cell r="C1608" t="str">
            <v>UGN23280</v>
          </cell>
          <cell r="F1608">
            <v>150540.45000000001</v>
          </cell>
          <cell r="G1608">
            <v>0</v>
          </cell>
          <cell r="H1608">
            <v>150540.45000000001</v>
          </cell>
          <cell r="K1608">
            <v>150520.71</v>
          </cell>
        </row>
        <row r="1609">
          <cell r="C1609" t="str">
            <v>UGN23280</v>
          </cell>
          <cell r="F1609">
            <v>27168.11</v>
          </cell>
          <cell r="G1609">
            <v>0</v>
          </cell>
          <cell r="H1609">
            <v>27168.11</v>
          </cell>
          <cell r="K1609">
            <v>27699.18</v>
          </cell>
        </row>
        <row r="1610">
          <cell r="C1610" t="str">
            <v>UGN23280</v>
          </cell>
          <cell r="F1610">
            <v>10661.69</v>
          </cell>
          <cell r="G1610">
            <v>0</v>
          </cell>
          <cell r="H1610">
            <v>10661.69</v>
          </cell>
          <cell r="K1610">
            <v>9493.6200000000008</v>
          </cell>
        </row>
        <row r="1611">
          <cell r="C1611" t="str">
            <v>UGN23280</v>
          </cell>
          <cell r="F1611">
            <v>130897.14</v>
          </cell>
          <cell r="G1611">
            <v>0</v>
          </cell>
          <cell r="H1611">
            <v>130897.14</v>
          </cell>
          <cell r="K1611">
            <v>119759.17</v>
          </cell>
        </row>
        <row r="1612">
          <cell r="C1612" t="str">
            <v>UGN23280</v>
          </cell>
          <cell r="F1612">
            <v>8326.74</v>
          </cell>
          <cell r="G1612">
            <v>0</v>
          </cell>
          <cell r="H1612">
            <v>8326.74</v>
          </cell>
          <cell r="K1612">
            <v>9356.86</v>
          </cell>
        </row>
        <row r="1613">
          <cell r="C1613" t="str">
            <v>UGN23280</v>
          </cell>
          <cell r="F1613">
            <v>546.05999999999995</v>
          </cell>
          <cell r="G1613">
            <v>0</v>
          </cell>
          <cell r="H1613">
            <v>546.05999999999995</v>
          </cell>
          <cell r="K1613">
            <v>0</v>
          </cell>
        </row>
        <row r="1614">
          <cell r="C1614" t="str">
            <v>UGN23280</v>
          </cell>
          <cell r="F1614">
            <v>60159.18</v>
          </cell>
          <cell r="G1614">
            <v>0</v>
          </cell>
          <cell r="H1614">
            <v>60159.18</v>
          </cell>
          <cell r="K1614">
            <v>69925.52</v>
          </cell>
        </row>
        <row r="1615">
          <cell r="C1615" t="str">
            <v>UGN23280</v>
          </cell>
          <cell r="F1615">
            <v>96505.55</v>
          </cell>
          <cell r="G1615">
            <v>0</v>
          </cell>
          <cell r="H1615">
            <v>96505.55</v>
          </cell>
          <cell r="K1615">
            <v>97351.02</v>
          </cell>
        </row>
        <row r="1616">
          <cell r="C1616" t="str">
            <v>UGN23290</v>
          </cell>
          <cell r="F1616">
            <v>32272950.02</v>
          </cell>
          <cell r="G1616">
            <v>0</v>
          </cell>
          <cell r="H1616">
            <v>32272950.02</v>
          </cell>
          <cell r="K1616">
            <v>30786773.760000002</v>
          </cell>
        </row>
        <row r="1617">
          <cell r="C1617" t="str">
            <v>UGN23290</v>
          </cell>
          <cell r="F1617">
            <v>4078477.33</v>
          </cell>
          <cell r="G1617">
            <v>0</v>
          </cell>
          <cell r="H1617">
            <v>4078477.33</v>
          </cell>
          <cell r="K1617">
            <v>3854234.96</v>
          </cell>
        </row>
        <row r="1618">
          <cell r="C1618" t="str">
            <v>UGN23290</v>
          </cell>
          <cell r="F1618">
            <v>1326.35</v>
          </cell>
          <cell r="G1618">
            <v>0</v>
          </cell>
          <cell r="H1618">
            <v>1326.35</v>
          </cell>
          <cell r="K1618">
            <v>2921.93</v>
          </cell>
        </row>
        <row r="1619">
          <cell r="C1619" t="str">
            <v>UGN23290</v>
          </cell>
          <cell r="F1619">
            <v>80541.89</v>
          </cell>
          <cell r="G1619">
            <v>0</v>
          </cell>
          <cell r="H1619">
            <v>80541.89</v>
          </cell>
          <cell r="K1619">
            <v>75864.740000000005</v>
          </cell>
        </row>
        <row r="1620">
          <cell r="C1620" t="str">
            <v>UGN23290</v>
          </cell>
          <cell r="F1620">
            <v>573291.91</v>
          </cell>
          <cell r="G1620">
            <v>0</v>
          </cell>
          <cell r="H1620">
            <v>573291.91</v>
          </cell>
          <cell r="K1620">
            <v>286141.12</v>
          </cell>
        </row>
        <row r="1621">
          <cell r="C1621" t="str">
            <v>UGN23290</v>
          </cell>
          <cell r="F1621">
            <v>195769.49</v>
          </cell>
          <cell r="G1621">
            <v>0</v>
          </cell>
          <cell r="H1621">
            <v>195769.49</v>
          </cell>
          <cell r="K1621">
            <v>125004.03</v>
          </cell>
        </row>
        <row r="1622">
          <cell r="C1622" t="str">
            <v>UGN23290</v>
          </cell>
          <cell r="F1622">
            <v>-401502.73</v>
          </cell>
          <cell r="G1622">
            <v>0</v>
          </cell>
          <cell r="H1622">
            <v>-401502.73</v>
          </cell>
          <cell r="K1622">
            <v>235588.78</v>
          </cell>
        </row>
        <row r="1623">
          <cell r="C1623" t="str">
            <v>UGN23290</v>
          </cell>
          <cell r="F1623">
            <v>-22394.92</v>
          </cell>
          <cell r="G1623">
            <v>0</v>
          </cell>
          <cell r="H1623">
            <v>-22394.92</v>
          </cell>
          <cell r="K1623">
            <v>18662.16</v>
          </cell>
        </row>
        <row r="1624">
          <cell r="C1624" t="str">
            <v>UGN23290</v>
          </cell>
          <cell r="F1624">
            <v>273683.7</v>
          </cell>
          <cell r="G1624">
            <v>0</v>
          </cell>
          <cell r="H1624">
            <v>273683.7</v>
          </cell>
          <cell r="K1624">
            <v>243004.41</v>
          </cell>
        </row>
        <row r="1625">
          <cell r="C1625" t="str">
            <v>UGN23290</v>
          </cell>
          <cell r="F1625">
            <v>257108.08</v>
          </cell>
          <cell r="G1625">
            <v>0</v>
          </cell>
          <cell r="H1625">
            <v>257108.08</v>
          </cell>
          <cell r="K1625">
            <v>253668.74</v>
          </cell>
        </row>
        <row r="1626">
          <cell r="C1626" t="str">
            <v>UGN23290</v>
          </cell>
          <cell r="F1626">
            <v>-3647.98</v>
          </cell>
          <cell r="G1626">
            <v>0</v>
          </cell>
          <cell r="H1626">
            <v>-3647.98</v>
          </cell>
          <cell r="K1626">
            <v>-2678.96</v>
          </cell>
        </row>
        <row r="1627">
          <cell r="C1627" t="str">
            <v>UGN23290</v>
          </cell>
          <cell r="F1627">
            <v>1108082.22</v>
          </cell>
          <cell r="G1627">
            <v>0</v>
          </cell>
          <cell r="H1627">
            <v>1108082.22</v>
          </cell>
          <cell r="K1627">
            <v>911253.22</v>
          </cell>
        </row>
        <row r="1628">
          <cell r="C1628" t="str">
            <v>UGN23290</v>
          </cell>
          <cell r="F1628">
            <v>469993.73</v>
          </cell>
          <cell r="G1628">
            <v>0</v>
          </cell>
          <cell r="H1628">
            <v>469993.73</v>
          </cell>
          <cell r="K1628">
            <v>470898.8</v>
          </cell>
        </row>
        <row r="1629">
          <cell r="C1629" t="str">
            <v>UGN23290</v>
          </cell>
          <cell r="F1629">
            <v>9567.52</v>
          </cell>
          <cell r="G1629">
            <v>0</v>
          </cell>
          <cell r="H1629">
            <v>9567.52</v>
          </cell>
          <cell r="K1629">
            <v>0</v>
          </cell>
        </row>
        <row r="1630">
          <cell r="C1630" t="str">
            <v>UGN23290</v>
          </cell>
          <cell r="F1630">
            <v>6497643.4800000004</v>
          </cell>
          <cell r="G1630">
            <v>0</v>
          </cell>
          <cell r="H1630">
            <v>6497643.4800000004</v>
          </cell>
          <cell r="K1630">
            <v>6545782.71</v>
          </cell>
        </row>
        <row r="1631">
          <cell r="C1631" t="str">
            <v>UGN23290</v>
          </cell>
          <cell r="F1631">
            <v>718868.71</v>
          </cell>
          <cell r="G1631">
            <v>0</v>
          </cell>
          <cell r="H1631">
            <v>718868.71</v>
          </cell>
          <cell r="K1631">
            <v>704485.02</v>
          </cell>
        </row>
        <row r="1632">
          <cell r="C1632" t="str">
            <v>UGN23290</v>
          </cell>
          <cell r="F1632">
            <v>510.62</v>
          </cell>
          <cell r="G1632">
            <v>0</v>
          </cell>
          <cell r="H1632">
            <v>510.62</v>
          </cell>
          <cell r="K1632">
            <v>4778.78</v>
          </cell>
        </row>
        <row r="1633">
          <cell r="C1633" t="str">
            <v>UGN23290</v>
          </cell>
          <cell r="F1633">
            <v>4796.63</v>
          </cell>
          <cell r="G1633">
            <v>0</v>
          </cell>
          <cell r="H1633">
            <v>4796.63</v>
          </cell>
          <cell r="K1633">
            <v>5662.62</v>
          </cell>
        </row>
        <row r="1634">
          <cell r="C1634" t="str">
            <v>UGN23290</v>
          </cell>
          <cell r="F1634">
            <v>110546.76</v>
          </cell>
          <cell r="G1634">
            <v>0</v>
          </cell>
          <cell r="H1634">
            <v>110546.76</v>
          </cell>
          <cell r="K1634">
            <v>5866.49</v>
          </cell>
        </row>
        <row r="1635">
          <cell r="C1635" t="str">
            <v>UGN23290</v>
          </cell>
          <cell r="F1635">
            <v>352.09</v>
          </cell>
          <cell r="G1635">
            <v>0</v>
          </cell>
          <cell r="H1635">
            <v>352.09</v>
          </cell>
          <cell r="K1635">
            <v>0</v>
          </cell>
        </row>
        <row r="1636">
          <cell r="C1636" t="str">
            <v>UGN23290</v>
          </cell>
          <cell r="F1636">
            <v>49045.35</v>
          </cell>
          <cell r="G1636">
            <v>0</v>
          </cell>
          <cell r="H1636">
            <v>49045.35</v>
          </cell>
          <cell r="K1636">
            <v>61702.66</v>
          </cell>
        </row>
        <row r="1637">
          <cell r="C1637" t="str">
            <v>UGN23290</v>
          </cell>
          <cell r="F1637">
            <v>579874.97</v>
          </cell>
          <cell r="G1637">
            <v>0</v>
          </cell>
          <cell r="H1637">
            <v>579874.97</v>
          </cell>
          <cell r="K1637">
            <v>642777.79</v>
          </cell>
        </row>
        <row r="1638">
          <cell r="C1638" t="str">
            <v>UGN23290</v>
          </cell>
          <cell r="F1638">
            <v>205701.62</v>
          </cell>
          <cell r="G1638">
            <v>0</v>
          </cell>
          <cell r="H1638">
            <v>205701.62</v>
          </cell>
          <cell r="K1638">
            <v>141724.59</v>
          </cell>
        </row>
        <row r="1639">
          <cell r="C1639" t="str">
            <v>UGN23290</v>
          </cell>
          <cell r="F1639">
            <v>269552.90999999997</v>
          </cell>
          <cell r="G1639">
            <v>0</v>
          </cell>
          <cell r="H1639">
            <v>269552.90999999997</v>
          </cell>
          <cell r="K1639">
            <v>282333.05</v>
          </cell>
        </row>
        <row r="1640">
          <cell r="C1640" t="str">
            <v>UGN23290</v>
          </cell>
          <cell r="F1640">
            <v>3569.97</v>
          </cell>
          <cell r="G1640">
            <v>0</v>
          </cell>
          <cell r="H1640">
            <v>3569.97</v>
          </cell>
          <cell r="K1640">
            <v>45644.68</v>
          </cell>
        </row>
        <row r="1641">
          <cell r="C1641" t="str">
            <v>UGN23290</v>
          </cell>
          <cell r="F1641">
            <v>109390.17</v>
          </cell>
          <cell r="G1641">
            <v>0</v>
          </cell>
          <cell r="H1641">
            <v>109390.17</v>
          </cell>
          <cell r="K1641">
            <v>59136.56</v>
          </cell>
        </row>
        <row r="1642">
          <cell r="C1642" t="str">
            <v>UGN23290</v>
          </cell>
          <cell r="F1642">
            <v>-1802147.39</v>
          </cell>
          <cell r="G1642">
            <v>0</v>
          </cell>
          <cell r="H1642">
            <v>-1802147.39</v>
          </cell>
          <cell r="K1642">
            <v>-1921064.94</v>
          </cell>
        </row>
        <row r="1643">
          <cell r="C1643" t="str">
            <v>UGN23290</v>
          </cell>
          <cell r="F1643">
            <v>3625532.89</v>
          </cell>
          <cell r="G1643">
            <v>0</v>
          </cell>
          <cell r="H1643">
            <v>3625532.89</v>
          </cell>
          <cell r="K1643">
            <v>3433800.85</v>
          </cell>
        </row>
        <row r="1644">
          <cell r="C1644" t="str">
            <v>UGN23290</v>
          </cell>
          <cell r="F1644">
            <v>482456.26</v>
          </cell>
          <cell r="G1644">
            <v>0</v>
          </cell>
          <cell r="H1644">
            <v>482456.26</v>
          </cell>
          <cell r="K1644">
            <v>330967.06</v>
          </cell>
        </row>
        <row r="1645">
          <cell r="C1645" t="str">
            <v>UGN23290</v>
          </cell>
          <cell r="F1645">
            <v>8291.7999999999993</v>
          </cell>
          <cell r="G1645">
            <v>0</v>
          </cell>
          <cell r="H1645">
            <v>8291.7999999999993</v>
          </cell>
          <cell r="K1645">
            <v>0</v>
          </cell>
        </row>
        <row r="1646">
          <cell r="C1646" t="str">
            <v>UGN23290</v>
          </cell>
          <cell r="F1646">
            <v>7873.62</v>
          </cell>
          <cell r="G1646">
            <v>0</v>
          </cell>
          <cell r="H1646">
            <v>7873.62</v>
          </cell>
          <cell r="K1646">
            <v>5079.37</v>
          </cell>
        </row>
        <row r="1647">
          <cell r="C1647" t="str">
            <v>UGN23290</v>
          </cell>
          <cell r="F1647">
            <v>24930.75</v>
          </cell>
          <cell r="G1647">
            <v>0</v>
          </cell>
          <cell r="H1647">
            <v>24930.75</v>
          </cell>
          <cell r="K1647">
            <v>0</v>
          </cell>
        </row>
        <row r="1648">
          <cell r="C1648" t="str">
            <v>UGN23290</v>
          </cell>
          <cell r="F1648">
            <v>-55985.36</v>
          </cell>
          <cell r="G1648">
            <v>0</v>
          </cell>
          <cell r="H1648">
            <v>-55985.36</v>
          </cell>
          <cell r="K1648">
            <v>55279.73</v>
          </cell>
        </row>
        <row r="1649">
          <cell r="C1649" t="str">
            <v>UGN23290</v>
          </cell>
          <cell r="F1649">
            <v>16029.47</v>
          </cell>
          <cell r="G1649">
            <v>0</v>
          </cell>
          <cell r="H1649">
            <v>16029.47</v>
          </cell>
          <cell r="K1649">
            <v>7186.03</v>
          </cell>
        </row>
        <row r="1650">
          <cell r="C1650" t="str">
            <v>UGN23290</v>
          </cell>
          <cell r="F1650">
            <v>63473.71</v>
          </cell>
          <cell r="G1650">
            <v>0</v>
          </cell>
          <cell r="H1650">
            <v>63473.71</v>
          </cell>
          <cell r="K1650">
            <v>36409.22</v>
          </cell>
        </row>
        <row r="1651">
          <cell r="C1651" t="str">
            <v>UGN23290</v>
          </cell>
          <cell r="F1651">
            <v>-26.31</v>
          </cell>
          <cell r="G1651">
            <v>0</v>
          </cell>
          <cell r="H1651">
            <v>-26.31</v>
          </cell>
          <cell r="K1651">
            <v>-209.96</v>
          </cell>
        </row>
        <row r="1652">
          <cell r="C1652" t="str">
            <v>UGN23290</v>
          </cell>
          <cell r="F1652">
            <v>1839.92</v>
          </cell>
          <cell r="G1652">
            <v>0</v>
          </cell>
          <cell r="H1652">
            <v>1839.92</v>
          </cell>
          <cell r="K1652">
            <v>-9279.25</v>
          </cell>
        </row>
        <row r="1653">
          <cell r="C1653" t="str">
            <v>UGN23290</v>
          </cell>
          <cell r="F1653">
            <v>60990.12</v>
          </cell>
          <cell r="G1653">
            <v>0</v>
          </cell>
          <cell r="H1653">
            <v>60990.12</v>
          </cell>
          <cell r="K1653">
            <v>48770.22</v>
          </cell>
        </row>
        <row r="1654">
          <cell r="C1654" t="str">
            <v>UGN23290</v>
          </cell>
          <cell r="F1654">
            <v>0</v>
          </cell>
          <cell r="G1654">
            <v>0</v>
          </cell>
          <cell r="H1654">
            <v>0</v>
          </cell>
          <cell r="K1654">
            <v>695.25</v>
          </cell>
        </row>
        <row r="1655">
          <cell r="C1655" t="str">
            <v>UGN23290</v>
          </cell>
          <cell r="F1655">
            <v>59.72</v>
          </cell>
          <cell r="G1655">
            <v>0</v>
          </cell>
          <cell r="H1655">
            <v>59.72</v>
          </cell>
          <cell r="K1655">
            <v>860.75</v>
          </cell>
        </row>
        <row r="1656">
          <cell r="C1656" t="str">
            <v>UGN23290</v>
          </cell>
          <cell r="F1656">
            <v>208663.37</v>
          </cell>
          <cell r="G1656">
            <v>0</v>
          </cell>
          <cell r="H1656">
            <v>208663.37</v>
          </cell>
          <cell r="K1656">
            <v>240075.18</v>
          </cell>
        </row>
        <row r="1657">
          <cell r="C1657" t="str">
            <v>UGN23290</v>
          </cell>
          <cell r="F1657">
            <v>908119.83</v>
          </cell>
          <cell r="G1657">
            <v>0</v>
          </cell>
          <cell r="H1657">
            <v>908119.83</v>
          </cell>
          <cell r="K1657">
            <v>928609.21</v>
          </cell>
        </row>
        <row r="1658">
          <cell r="C1658" t="str">
            <v>UGN23290</v>
          </cell>
          <cell r="F1658">
            <v>-56214.96</v>
          </cell>
          <cell r="G1658">
            <v>0</v>
          </cell>
          <cell r="H1658">
            <v>-56214.96</v>
          </cell>
          <cell r="K1658">
            <v>-98436.31</v>
          </cell>
        </row>
        <row r="1659">
          <cell r="C1659" t="str">
            <v>UGN23290</v>
          </cell>
          <cell r="F1659">
            <v>96505.55</v>
          </cell>
          <cell r="G1659">
            <v>0</v>
          </cell>
          <cell r="H1659">
            <v>96505.55</v>
          </cell>
          <cell r="K1659">
            <v>97351.02</v>
          </cell>
        </row>
        <row r="1660">
          <cell r="C1660" t="str">
            <v>UGN23300</v>
          </cell>
          <cell r="F1660">
            <v>11962469.4</v>
          </cell>
          <cell r="G1660">
            <v>0</v>
          </cell>
          <cell r="H1660">
            <v>11962469.4</v>
          </cell>
          <cell r="K1660">
            <v>11633234.25</v>
          </cell>
        </row>
        <row r="1661">
          <cell r="C1661" t="str">
            <v>UGN23300</v>
          </cell>
          <cell r="F1661">
            <v>577855.67000000004</v>
          </cell>
          <cell r="G1661">
            <v>0</v>
          </cell>
          <cell r="H1661">
            <v>577855.67000000004</v>
          </cell>
          <cell r="K1661">
            <v>559422.81000000006</v>
          </cell>
        </row>
        <row r="1662">
          <cell r="C1662" t="str">
            <v>UGN23300</v>
          </cell>
          <cell r="F1662">
            <v>2510746.73</v>
          </cell>
          <cell r="G1662">
            <v>0</v>
          </cell>
          <cell r="H1662">
            <v>2510746.73</v>
          </cell>
          <cell r="K1662">
            <v>2535776.9500000002</v>
          </cell>
        </row>
        <row r="1663">
          <cell r="C1663" t="str">
            <v>UGN23300</v>
          </cell>
          <cell r="F1663">
            <v>0</v>
          </cell>
          <cell r="G1663">
            <v>0</v>
          </cell>
          <cell r="H1663">
            <v>0</v>
          </cell>
          <cell r="K1663">
            <v>0.04</v>
          </cell>
        </row>
        <row r="1664">
          <cell r="C1664" t="str">
            <v>UGN23300</v>
          </cell>
          <cell r="F1664">
            <v>574588.01</v>
          </cell>
          <cell r="G1664">
            <v>0</v>
          </cell>
          <cell r="H1664">
            <v>574588.01</v>
          </cell>
          <cell r="K1664">
            <v>560779.06999999995</v>
          </cell>
        </row>
        <row r="1665">
          <cell r="C1665" t="str">
            <v>UGN23300</v>
          </cell>
          <cell r="F1665">
            <v>17289.060000000001</v>
          </cell>
          <cell r="G1665">
            <v>0</v>
          </cell>
          <cell r="H1665">
            <v>17289.060000000001</v>
          </cell>
          <cell r="K1665">
            <v>15799.04</v>
          </cell>
        </row>
        <row r="1666">
          <cell r="C1666" t="str">
            <v>UGN23300</v>
          </cell>
          <cell r="F1666">
            <v>-119254.3</v>
          </cell>
          <cell r="G1666">
            <v>0</v>
          </cell>
          <cell r="H1666">
            <v>-119254.3</v>
          </cell>
          <cell r="K1666">
            <v>134487.35</v>
          </cell>
        </row>
        <row r="1667">
          <cell r="C1667" t="str">
            <v>UGN23300</v>
          </cell>
          <cell r="F1667">
            <v>-9258.1200000000008</v>
          </cell>
          <cell r="G1667">
            <v>0</v>
          </cell>
          <cell r="H1667">
            <v>-9258.1200000000008</v>
          </cell>
          <cell r="K1667">
            <v>8590.74</v>
          </cell>
        </row>
        <row r="1668">
          <cell r="C1668" t="str">
            <v>UGN23300</v>
          </cell>
          <cell r="F1668">
            <v>15300.62</v>
          </cell>
          <cell r="G1668">
            <v>0</v>
          </cell>
          <cell r="H1668">
            <v>15300.62</v>
          </cell>
          <cell r="K1668">
            <v>11219.87</v>
          </cell>
        </row>
        <row r="1669">
          <cell r="C1669" t="str">
            <v>UGN23300</v>
          </cell>
          <cell r="F1669">
            <v>540766.59</v>
          </cell>
          <cell r="G1669">
            <v>0</v>
          </cell>
          <cell r="H1669">
            <v>540766.59</v>
          </cell>
          <cell r="K1669">
            <v>526890.29</v>
          </cell>
        </row>
        <row r="1670">
          <cell r="C1670" t="str">
            <v>UGN23300</v>
          </cell>
          <cell r="F1670">
            <v>522898.43</v>
          </cell>
          <cell r="G1670">
            <v>0</v>
          </cell>
          <cell r="H1670">
            <v>522898.43</v>
          </cell>
          <cell r="K1670">
            <v>534965.82999999996</v>
          </cell>
        </row>
        <row r="1671">
          <cell r="C1671" t="str">
            <v>UGN23300</v>
          </cell>
          <cell r="F1671">
            <v>2549.16</v>
          </cell>
          <cell r="G1671">
            <v>0</v>
          </cell>
          <cell r="H1671">
            <v>2549.16</v>
          </cell>
          <cell r="K1671">
            <v>2365.29</v>
          </cell>
        </row>
        <row r="1672">
          <cell r="C1672" t="str">
            <v>UGN23300</v>
          </cell>
          <cell r="F1672">
            <v>1649007.16</v>
          </cell>
          <cell r="G1672">
            <v>0</v>
          </cell>
          <cell r="H1672">
            <v>1649007.16</v>
          </cell>
          <cell r="K1672">
            <v>1460700.05</v>
          </cell>
        </row>
        <row r="1673">
          <cell r="C1673" t="str">
            <v>UGN23300</v>
          </cell>
          <cell r="F1673">
            <v>40109.86</v>
          </cell>
          <cell r="G1673">
            <v>0</v>
          </cell>
          <cell r="H1673">
            <v>40109.86</v>
          </cell>
          <cell r="K1673">
            <v>37942.769999999997</v>
          </cell>
        </row>
        <row r="1674">
          <cell r="C1674" t="str">
            <v>UGN23300</v>
          </cell>
          <cell r="F1674">
            <v>554261.12</v>
          </cell>
          <cell r="G1674">
            <v>0</v>
          </cell>
          <cell r="H1674">
            <v>554261.12</v>
          </cell>
          <cell r="K1674">
            <v>464020.98</v>
          </cell>
        </row>
        <row r="1675">
          <cell r="C1675" t="str">
            <v>UGN23300</v>
          </cell>
          <cell r="F1675">
            <v>0</v>
          </cell>
          <cell r="G1675">
            <v>0</v>
          </cell>
          <cell r="H1675">
            <v>0</v>
          </cell>
          <cell r="K1675">
            <v>-0.03</v>
          </cell>
        </row>
        <row r="1676">
          <cell r="C1676" t="str">
            <v>UGN23300</v>
          </cell>
          <cell r="F1676">
            <v>77909.19</v>
          </cell>
          <cell r="G1676">
            <v>0</v>
          </cell>
          <cell r="H1676">
            <v>77909.19</v>
          </cell>
          <cell r="K1676">
            <v>68248.39</v>
          </cell>
        </row>
        <row r="1677">
          <cell r="C1677" t="str">
            <v>UGN23300</v>
          </cell>
          <cell r="F1677">
            <v>6545.52</v>
          </cell>
          <cell r="G1677">
            <v>0</v>
          </cell>
          <cell r="H1677">
            <v>6545.52</v>
          </cell>
          <cell r="K1677">
            <v>3420.1</v>
          </cell>
        </row>
        <row r="1678">
          <cell r="C1678" t="str">
            <v>UGN23300</v>
          </cell>
          <cell r="F1678">
            <v>-19755.150000000001</v>
          </cell>
          <cell r="G1678">
            <v>0</v>
          </cell>
          <cell r="H1678">
            <v>-19755.150000000001</v>
          </cell>
          <cell r="K1678">
            <v>28342.560000000001</v>
          </cell>
        </row>
        <row r="1679">
          <cell r="C1679" t="str">
            <v>UGN23300</v>
          </cell>
          <cell r="F1679">
            <v>9353.26</v>
          </cell>
          <cell r="G1679">
            <v>0</v>
          </cell>
          <cell r="H1679">
            <v>9353.26</v>
          </cell>
          <cell r="K1679">
            <v>2869.28</v>
          </cell>
        </row>
        <row r="1680">
          <cell r="C1680" t="str">
            <v>UGN23300</v>
          </cell>
          <cell r="F1680">
            <v>12499.28</v>
          </cell>
          <cell r="G1680">
            <v>0</v>
          </cell>
          <cell r="H1680">
            <v>12499.28</v>
          </cell>
          <cell r="K1680">
            <v>2038.51</v>
          </cell>
        </row>
        <row r="1681">
          <cell r="C1681" t="str">
            <v>UGN23300</v>
          </cell>
          <cell r="F1681">
            <v>66280.89</v>
          </cell>
          <cell r="G1681">
            <v>0</v>
          </cell>
          <cell r="H1681">
            <v>66280.89</v>
          </cell>
          <cell r="K1681">
            <v>60461.83</v>
          </cell>
        </row>
        <row r="1682">
          <cell r="C1682" t="str">
            <v>UGN23300</v>
          </cell>
          <cell r="F1682">
            <v>54462.98</v>
          </cell>
          <cell r="G1682">
            <v>0</v>
          </cell>
          <cell r="H1682">
            <v>54462.98</v>
          </cell>
          <cell r="K1682">
            <v>51320.17</v>
          </cell>
        </row>
        <row r="1683">
          <cell r="C1683" t="str">
            <v>UGN23300</v>
          </cell>
          <cell r="F1683">
            <v>2050.9</v>
          </cell>
          <cell r="G1683">
            <v>0</v>
          </cell>
          <cell r="H1683">
            <v>2050.9</v>
          </cell>
          <cell r="K1683">
            <v>1754.33</v>
          </cell>
        </row>
        <row r="1684">
          <cell r="C1684" t="str">
            <v>UGN23300</v>
          </cell>
          <cell r="F1684">
            <v>87643.14</v>
          </cell>
          <cell r="G1684">
            <v>0</v>
          </cell>
          <cell r="H1684">
            <v>87643.14</v>
          </cell>
          <cell r="K1684">
            <v>85598.66</v>
          </cell>
        </row>
        <row r="1685">
          <cell r="C1685" t="str">
            <v>UGN23300</v>
          </cell>
          <cell r="F1685">
            <v>1322878.4099999999</v>
          </cell>
          <cell r="G1685">
            <v>0</v>
          </cell>
          <cell r="H1685">
            <v>1322878.4099999999</v>
          </cell>
          <cell r="K1685">
            <v>1287573.6000000001</v>
          </cell>
        </row>
        <row r="1686">
          <cell r="C1686" t="str">
            <v>UGN23300</v>
          </cell>
          <cell r="F1686">
            <v>150540.45000000001</v>
          </cell>
          <cell r="G1686">
            <v>0</v>
          </cell>
          <cell r="H1686">
            <v>150540.45000000001</v>
          </cell>
          <cell r="K1686">
            <v>150520.71</v>
          </cell>
        </row>
        <row r="1687">
          <cell r="C1687" t="str">
            <v>UGN23300</v>
          </cell>
          <cell r="F1687">
            <v>27168.11</v>
          </cell>
          <cell r="G1687">
            <v>0</v>
          </cell>
          <cell r="H1687">
            <v>27168.11</v>
          </cell>
          <cell r="K1687">
            <v>27699.18</v>
          </cell>
        </row>
        <row r="1688">
          <cell r="C1688" t="str">
            <v>UGN23300</v>
          </cell>
          <cell r="F1688">
            <v>10661.69</v>
          </cell>
          <cell r="G1688">
            <v>0</v>
          </cell>
          <cell r="H1688">
            <v>10661.69</v>
          </cell>
          <cell r="K1688">
            <v>9493.6200000000008</v>
          </cell>
        </row>
        <row r="1689">
          <cell r="C1689" t="str">
            <v>UGN23300</v>
          </cell>
          <cell r="F1689">
            <v>130897.14</v>
          </cell>
          <cell r="G1689">
            <v>0</v>
          </cell>
          <cell r="H1689">
            <v>130897.14</v>
          </cell>
          <cell r="K1689">
            <v>119759.17</v>
          </cell>
        </row>
        <row r="1690">
          <cell r="C1690" t="str">
            <v>UGN23300</v>
          </cell>
          <cell r="F1690">
            <v>8326.74</v>
          </cell>
          <cell r="G1690">
            <v>0</v>
          </cell>
          <cell r="H1690">
            <v>8326.74</v>
          </cell>
          <cell r="K1690">
            <v>9356.86</v>
          </cell>
        </row>
        <row r="1691">
          <cell r="C1691" t="str">
            <v>UGN23300</v>
          </cell>
          <cell r="F1691">
            <v>546.05999999999995</v>
          </cell>
          <cell r="G1691">
            <v>0</v>
          </cell>
          <cell r="H1691">
            <v>546.05999999999995</v>
          </cell>
          <cell r="K1691">
            <v>0</v>
          </cell>
        </row>
        <row r="1692">
          <cell r="C1692" t="str">
            <v>UGN23300</v>
          </cell>
          <cell r="F1692">
            <v>60159.18</v>
          </cell>
          <cell r="G1692">
            <v>0</v>
          </cell>
          <cell r="H1692">
            <v>60159.18</v>
          </cell>
          <cell r="K1692">
            <v>69925.52</v>
          </cell>
        </row>
        <row r="1693">
          <cell r="C1693" t="str">
            <v>UGN23305</v>
          </cell>
          <cell r="F1693">
            <v>154261.51</v>
          </cell>
          <cell r="G1693">
            <v>0</v>
          </cell>
          <cell r="H1693">
            <v>154261.51</v>
          </cell>
          <cell r="K1693">
            <v>130508.02</v>
          </cell>
        </row>
        <row r="1694">
          <cell r="C1694" t="str">
            <v>UGN23305</v>
          </cell>
          <cell r="F1694">
            <v>8168491.4199999999</v>
          </cell>
          <cell r="G1694">
            <v>0</v>
          </cell>
          <cell r="H1694">
            <v>8168491.4199999999</v>
          </cell>
          <cell r="K1694">
            <v>11088865.23</v>
          </cell>
        </row>
        <row r="1695">
          <cell r="C1695" t="str">
            <v>UGN23305</v>
          </cell>
          <cell r="F1695">
            <v>43155.32</v>
          </cell>
          <cell r="G1695">
            <v>0</v>
          </cell>
          <cell r="H1695">
            <v>43155.32</v>
          </cell>
          <cell r="K1695">
            <v>35640.06</v>
          </cell>
        </row>
        <row r="1696">
          <cell r="C1696" t="str">
            <v>UGN23305</v>
          </cell>
          <cell r="F1696">
            <v>28932.49</v>
          </cell>
          <cell r="G1696">
            <v>0</v>
          </cell>
          <cell r="H1696">
            <v>28932.49</v>
          </cell>
          <cell r="K1696">
            <v>44182.81</v>
          </cell>
        </row>
        <row r="1697">
          <cell r="C1697" t="str">
            <v>UGN23305</v>
          </cell>
          <cell r="F1697">
            <v>1963758.09</v>
          </cell>
          <cell r="G1697">
            <v>0</v>
          </cell>
          <cell r="H1697">
            <v>1963758.09</v>
          </cell>
          <cell r="K1697">
            <v>1627700.3</v>
          </cell>
        </row>
        <row r="1698">
          <cell r="C1698" t="str">
            <v>UGN23305</v>
          </cell>
          <cell r="F1698">
            <v>594</v>
          </cell>
          <cell r="G1698">
            <v>0</v>
          </cell>
          <cell r="H1698">
            <v>594</v>
          </cell>
          <cell r="K1698">
            <v>2708</v>
          </cell>
        </row>
        <row r="1699">
          <cell r="C1699" t="str">
            <v>UGN23305</v>
          </cell>
          <cell r="F1699">
            <v>493010</v>
          </cell>
          <cell r="G1699">
            <v>0</v>
          </cell>
          <cell r="H1699">
            <v>493010</v>
          </cell>
          <cell r="K1699">
            <v>711495</v>
          </cell>
        </row>
        <row r="1700">
          <cell r="C1700" t="str">
            <v>UGN23305</v>
          </cell>
          <cell r="F1700">
            <v>0</v>
          </cell>
          <cell r="G1700">
            <v>0</v>
          </cell>
          <cell r="H1700">
            <v>0</v>
          </cell>
          <cell r="K1700">
            <v>466.53</v>
          </cell>
        </row>
        <row r="1701">
          <cell r="C1701" t="str">
            <v>UGN23305</v>
          </cell>
          <cell r="F1701">
            <v>15367.11</v>
          </cell>
          <cell r="G1701">
            <v>0</v>
          </cell>
          <cell r="H1701">
            <v>15367.11</v>
          </cell>
          <cell r="K1701">
            <v>548.74</v>
          </cell>
        </row>
        <row r="1702">
          <cell r="C1702" t="str">
            <v>UGN23310</v>
          </cell>
          <cell r="F1702">
            <v>154261.51</v>
          </cell>
          <cell r="G1702">
            <v>0</v>
          </cell>
          <cell r="H1702">
            <v>154261.51</v>
          </cell>
          <cell r="K1702">
            <v>130508.02</v>
          </cell>
        </row>
        <row r="1703">
          <cell r="C1703" t="str">
            <v>UGN23320</v>
          </cell>
          <cell r="F1703">
            <v>8168491.4199999999</v>
          </cell>
          <cell r="G1703">
            <v>0</v>
          </cell>
          <cell r="H1703">
            <v>8168491.4199999999</v>
          </cell>
          <cell r="K1703">
            <v>11088865.23</v>
          </cell>
        </row>
        <row r="1704">
          <cell r="C1704" t="str">
            <v>UGN23330</v>
          </cell>
          <cell r="F1704">
            <v>43155.32</v>
          </cell>
          <cell r="G1704">
            <v>0</v>
          </cell>
          <cell r="H1704">
            <v>43155.32</v>
          </cell>
          <cell r="K1704">
            <v>35640.06</v>
          </cell>
        </row>
        <row r="1705">
          <cell r="C1705" t="str">
            <v>UGN23340</v>
          </cell>
          <cell r="F1705">
            <v>28932.49</v>
          </cell>
          <cell r="G1705">
            <v>0</v>
          </cell>
          <cell r="H1705">
            <v>28932.49</v>
          </cell>
          <cell r="K1705">
            <v>44182.81</v>
          </cell>
        </row>
        <row r="1706">
          <cell r="C1706" t="str">
            <v>UGN23350</v>
          </cell>
          <cell r="F1706">
            <v>1963758.09</v>
          </cell>
          <cell r="G1706">
            <v>0</v>
          </cell>
          <cell r="H1706">
            <v>1963758.09</v>
          </cell>
          <cell r="K1706">
            <v>1627700.3</v>
          </cell>
        </row>
        <row r="1707">
          <cell r="C1707" t="str">
            <v>UGN23360</v>
          </cell>
          <cell r="F1707">
            <v>594</v>
          </cell>
          <cell r="G1707">
            <v>0</v>
          </cell>
          <cell r="H1707">
            <v>594</v>
          </cell>
          <cell r="K1707">
            <v>2708</v>
          </cell>
        </row>
        <row r="1708">
          <cell r="C1708" t="str">
            <v>UGN23360</v>
          </cell>
          <cell r="F1708">
            <v>493010</v>
          </cell>
          <cell r="G1708">
            <v>0</v>
          </cell>
          <cell r="H1708">
            <v>493010</v>
          </cell>
          <cell r="K1708">
            <v>711495</v>
          </cell>
        </row>
        <row r="1709">
          <cell r="C1709" t="str">
            <v>UGN23370</v>
          </cell>
          <cell r="F1709">
            <v>0</v>
          </cell>
          <cell r="G1709">
            <v>0</v>
          </cell>
          <cell r="H1709">
            <v>0</v>
          </cell>
          <cell r="K1709">
            <v>466.53</v>
          </cell>
        </row>
        <row r="1710">
          <cell r="C1710" t="str">
            <v>UGN23370</v>
          </cell>
          <cell r="F1710">
            <v>15367.11</v>
          </cell>
          <cell r="G1710">
            <v>0</v>
          </cell>
          <cell r="H1710">
            <v>15367.11</v>
          </cell>
          <cell r="K1710">
            <v>548.74</v>
          </cell>
        </row>
        <row r="1711">
          <cell r="C1711" t="str">
            <v>UGN23380</v>
          </cell>
          <cell r="F1711">
            <v>27876.39</v>
          </cell>
          <cell r="G1711">
            <v>0</v>
          </cell>
          <cell r="H1711">
            <v>27876.39</v>
          </cell>
          <cell r="K1711">
            <v>24213.14</v>
          </cell>
        </row>
        <row r="1712">
          <cell r="C1712" t="str">
            <v>UGN23380</v>
          </cell>
          <cell r="F1712">
            <v>3147749.98</v>
          </cell>
          <cell r="G1712">
            <v>0</v>
          </cell>
          <cell r="H1712">
            <v>3147749.98</v>
          </cell>
          <cell r="K1712">
            <v>2675065.21</v>
          </cell>
        </row>
        <row r="1713">
          <cell r="C1713" t="str">
            <v>UGN23380</v>
          </cell>
          <cell r="F1713">
            <v>2480595.11</v>
          </cell>
          <cell r="G1713">
            <v>0</v>
          </cell>
          <cell r="H1713">
            <v>2480595.11</v>
          </cell>
          <cell r="K1713">
            <v>2255493.9500000002</v>
          </cell>
        </row>
        <row r="1714">
          <cell r="C1714" t="str">
            <v>UGN23380</v>
          </cell>
          <cell r="F1714">
            <v>25040.14</v>
          </cell>
          <cell r="G1714">
            <v>0</v>
          </cell>
          <cell r="H1714">
            <v>25040.14</v>
          </cell>
          <cell r="K1714">
            <v>47533.26</v>
          </cell>
        </row>
        <row r="1715">
          <cell r="C1715" t="str">
            <v>UGN23380</v>
          </cell>
          <cell r="F1715">
            <v>0</v>
          </cell>
          <cell r="G1715">
            <v>0</v>
          </cell>
          <cell r="H1715">
            <v>0</v>
          </cell>
          <cell r="K1715">
            <v>18000</v>
          </cell>
        </row>
        <row r="1716">
          <cell r="C1716" t="str">
            <v>UGN23380</v>
          </cell>
          <cell r="F1716">
            <v>1603</v>
          </cell>
          <cell r="G1716">
            <v>0</v>
          </cell>
          <cell r="H1716">
            <v>1603</v>
          </cell>
          <cell r="K1716">
            <v>22570.01</v>
          </cell>
        </row>
        <row r="1717">
          <cell r="C1717" t="str">
            <v>UGN23380</v>
          </cell>
          <cell r="F1717">
            <v>1513370</v>
          </cell>
          <cell r="G1717">
            <v>0</v>
          </cell>
          <cell r="H1717">
            <v>1513370</v>
          </cell>
          <cell r="K1717">
            <v>1474670</v>
          </cell>
        </row>
        <row r="1718">
          <cell r="C1718" t="str">
            <v>UGN23380</v>
          </cell>
          <cell r="F1718">
            <v>226359.11</v>
          </cell>
          <cell r="G1718">
            <v>0</v>
          </cell>
          <cell r="H1718">
            <v>226359.11</v>
          </cell>
          <cell r="K1718">
            <v>224726.18</v>
          </cell>
        </row>
        <row r="1719">
          <cell r="C1719" t="str">
            <v>UGN23380</v>
          </cell>
          <cell r="F1719">
            <v>0</v>
          </cell>
          <cell r="G1719">
            <v>0</v>
          </cell>
          <cell r="H1719">
            <v>0</v>
          </cell>
          <cell r="K1719">
            <v>24812</v>
          </cell>
        </row>
        <row r="1720">
          <cell r="C1720" t="str">
            <v>UGN23380</v>
          </cell>
          <cell r="F1720">
            <v>451849.07</v>
          </cell>
          <cell r="G1720">
            <v>0</v>
          </cell>
          <cell r="H1720">
            <v>451849.07</v>
          </cell>
          <cell r="K1720">
            <v>618010.05000000005</v>
          </cell>
        </row>
        <row r="1721">
          <cell r="C1721" t="str">
            <v>UGN25005</v>
          </cell>
          <cell r="F1721">
            <v>187725.87</v>
          </cell>
          <cell r="G1721">
            <v>0</v>
          </cell>
          <cell r="H1721">
            <v>187725.87</v>
          </cell>
          <cell r="K1721">
            <v>203068.03</v>
          </cell>
        </row>
        <row r="1722">
          <cell r="C1722" t="str">
            <v>UGN25005</v>
          </cell>
          <cell r="F1722">
            <v>16905.18</v>
          </cell>
          <cell r="G1722">
            <v>0</v>
          </cell>
          <cell r="H1722">
            <v>16905.18</v>
          </cell>
          <cell r="K1722">
            <v>18464.310000000001</v>
          </cell>
        </row>
        <row r="1723">
          <cell r="C1723" t="str">
            <v>UGN25005</v>
          </cell>
          <cell r="F1723">
            <v>1702.29</v>
          </cell>
          <cell r="G1723">
            <v>0</v>
          </cell>
          <cell r="H1723">
            <v>1702.29</v>
          </cell>
          <cell r="K1723">
            <v>1389.18</v>
          </cell>
        </row>
        <row r="1724">
          <cell r="C1724" t="str">
            <v>UGN25005</v>
          </cell>
          <cell r="F1724">
            <v>1661.28</v>
          </cell>
          <cell r="G1724">
            <v>0</v>
          </cell>
          <cell r="H1724">
            <v>1661.28</v>
          </cell>
          <cell r="K1724">
            <v>1661.28</v>
          </cell>
        </row>
        <row r="1725">
          <cell r="C1725" t="str">
            <v>UGN25005</v>
          </cell>
          <cell r="F1725">
            <v>112005.23</v>
          </cell>
          <cell r="G1725">
            <v>0</v>
          </cell>
          <cell r="H1725">
            <v>112005.23</v>
          </cell>
          <cell r="K1725">
            <v>113811.54</v>
          </cell>
        </row>
        <row r="1726">
          <cell r="C1726" t="str">
            <v>UGN25005</v>
          </cell>
          <cell r="F1726">
            <v>128.96</v>
          </cell>
          <cell r="G1726">
            <v>0</v>
          </cell>
          <cell r="H1726">
            <v>128.96</v>
          </cell>
          <cell r="K1726">
            <v>147</v>
          </cell>
        </row>
        <row r="1727">
          <cell r="C1727" t="str">
            <v>UGN25005</v>
          </cell>
          <cell r="F1727">
            <v>10621.9</v>
          </cell>
          <cell r="G1727">
            <v>0</v>
          </cell>
          <cell r="H1727">
            <v>10621.9</v>
          </cell>
          <cell r="K1727">
            <v>2326.7399999999998</v>
          </cell>
        </row>
        <row r="1728">
          <cell r="C1728" t="str">
            <v>UGN25005</v>
          </cell>
          <cell r="F1728">
            <v>26572.46</v>
          </cell>
          <cell r="G1728">
            <v>0</v>
          </cell>
          <cell r="H1728">
            <v>26572.46</v>
          </cell>
          <cell r="K1728">
            <v>26248.14</v>
          </cell>
        </row>
        <row r="1729">
          <cell r="C1729" t="str">
            <v>UGN25005</v>
          </cell>
          <cell r="F1729">
            <v>3677986.84</v>
          </cell>
          <cell r="G1729">
            <v>0</v>
          </cell>
          <cell r="H1729">
            <v>3677986.84</v>
          </cell>
          <cell r="K1729">
            <v>4443669.3099999996</v>
          </cell>
        </row>
        <row r="1730">
          <cell r="C1730" t="str">
            <v>UGN25005</v>
          </cell>
          <cell r="F1730">
            <v>421205.77</v>
          </cell>
          <cell r="G1730">
            <v>0</v>
          </cell>
          <cell r="H1730">
            <v>421205.77</v>
          </cell>
          <cell r="K1730">
            <v>356307.28</v>
          </cell>
        </row>
        <row r="1731">
          <cell r="C1731" t="str">
            <v>UGN25005</v>
          </cell>
          <cell r="F1731">
            <v>25920</v>
          </cell>
          <cell r="G1731">
            <v>0</v>
          </cell>
          <cell r="H1731">
            <v>25920</v>
          </cell>
          <cell r="K1731">
            <v>25920</v>
          </cell>
        </row>
        <row r="1732">
          <cell r="C1732" t="str">
            <v>UGN25005</v>
          </cell>
          <cell r="F1732">
            <v>25764</v>
          </cell>
          <cell r="G1732">
            <v>0</v>
          </cell>
          <cell r="H1732">
            <v>25764</v>
          </cell>
          <cell r="K1732">
            <v>22931.46</v>
          </cell>
        </row>
        <row r="1733">
          <cell r="C1733" t="str">
            <v>UGN25005</v>
          </cell>
          <cell r="F1733">
            <v>1836103.77</v>
          </cell>
          <cell r="G1733">
            <v>0</v>
          </cell>
          <cell r="H1733">
            <v>1836103.77</v>
          </cell>
          <cell r="K1733">
            <v>3160309.12</v>
          </cell>
        </row>
        <row r="1734">
          <cell r="C1734" t="str">
            <v>UGN25005</v>
          </cell>
          <cell r="F1734">
            <v>109333.87</v>
          </cell>
          <cell r="G1734">
            <v>0</v>
          </cell>
          <cell r="H1734">
            <v>109333.87</v>
          </cell>
          <cell r="K1734">
            <v>101370.14</v>
          </cell>
        </row>
        <row r="1735">
          <cell r="C1735" t="str">
            <v>UGN25005</v>
          </cell>
          <cell r="F1735">
            <v>1211177.8</v>
          </cell>
          <cell r="G1735">
            <v>0</v>
          </cell>
          <cell r="H1735">
            <v>1211177.8</v>
          </cell>
          <cell r="K1735">
            <v>1183099.3500000001</v>
          </cell>
        </row>
        <row r="1736">
          <cell r="C1736" t="str">
            <v>UGN25005</v>
          </cell>
          <cell r="F1736">
            <v>3022921.99</v>
          </cell>
          <cell r="G1736">
            <v>0</v>
          </cell>
          <cell r="H1736">
            <v>3022921.99</v>
          </cell>
          <cell r="K1736">
            <v>3070677.87</v>
          </cell>
        </row>
        <row r="1737">
          <cell r="C1737" t="str">
            <v>UGN25005</v>
          </cell>
          <cell r="F1737">
            <v>700.53</v>
          </cell>
          <cell r="G1737">
            <v>0</v>
          </cell>
          <cell r="H1737">
            <v>700.53</v>
          </cell>
          <cell r="K1737">
            <v>966.81</v>
          </cell>
        </row>
        <row r="1738">
          <cell r="C1738" t="str">
            <v>UGN25005</v>
          </cell>
          <cell r="F1738">
            <v>402794.12</v>
          </cell>
          <cell r="G1738">
            <v>0</v>
          </cell>
          <cell r="H1738">
            <v>402794.12</v>
          </cell>
          <cell r="K1738">
            <v>256916.69</v>
          </cell>
        </row>
        <row r="1739">
          <cell r="C1739" t="str">
            <v>UGN25060</v>
          </cell>
          <cell r="F1739">
            <v>187725.87</v>
          </cell>
          <cell r="G1739">
            <v>0</v>
          </cell>
          <cell r="H1739">
            <v>187725.87</v>
          </cell>
          <cell r="K1739">
            <v>203068.03</v>
          </cell>
        </row>
        <row r="1740">
          <cell r="C1740" t="str">
            <v>UGN25070</v>
          </cell>
          <cell r="F1740">
            <v>16905.18</v>
          </cell>
          <cell r="G1740">
            <v>0</v>
          </cell>
          <cell r="H1740">
            <v>16905.18</v>
          </cell>
          <cell r="K1740">
            <v>18464.310000000001</v>
          </cell>
        </row>
        <row r="1741">
          <cell r="C1741" t="str">
            <v>UGN25070</v>
          </cell>
          <cell r="F1741">
            <v>1702.29</v>
          </cell>
          <cell r="G1741">
            <v>0</v>
          </cell>
          <cell r="H1741">
            <v>1702.29</v>
          </cell>
          <cell r="K1741">
            <v>1389.18</v>
          </cell>
        </row>
        <row r="1742">
          <cell r="C1742" t="str">
            <v>UGN25080</v>
          </cell>
          <cell r="F1742">
            <v>1661.28</v>
          </cell>
          <cell r="G1742">
            <v>0</v>
          </cell>
          <cell r="H1742">
            <v>1661.28</v>
          </cell>
          <cell r="K1742">
            <v>1661.28</v>
          </cell>
        </row>
        <row r="1743">
          <cell r="C1743" t="str">
            <v>UGN25080</v>
          </cell>
          <cell r="F1743">
            <v>112005.23</v>
          </cell>
          <cell r="G1743">
            <v>0</v>
          </cell>
          <cell r="H1743">
            <v>112005.23</v>
          </cell>
          <cell r="K1743">
            <v>113811.54</v>
          </cell>
        </row>
        <row r="1744">
          <cell r="C1744" t="str">
            <v>UGN25080</v>
          </cell>
          <cell r="F1744">
            <v>128.96</v>
          </cell>
          <cell r="G1744">
            <v>0</v>
          </cell>
          <cell r="H1744">
            <v>128.96</v>
          </cell>
          <cell r="K1744">
            <v>147</v>
          </cell>
        </row>
        <row r="1745">
          <cell r="C1745" t="str">
            <v>UGN25080</v>
          </cell>
          <cell r="F1745">
            <v>10621.9</v>
          </cell>
          <cell r="G1745">
            <v>0</v>
          </cell>
          <cell r="H1745">
            <v>10621.9</v>
          </cell>
          <cell r="K1745">
            <v>2326.7399999999998</v>
          </cell>
        </row>
        <row r="1746">
          <cell r="C1746" t="str">
            <v>UGN25080</v>
          </cell>
          <cell r="F1746">
            <v>26572.46</v>
          </cell>
          <cell r="G1746">
            <v>0</v>
          </cell>
          <cell r="H1746">
            <v>26572.46</v>
          </cell>
          <cell r="K1746">
            <v>26248.14</v>
          </cell>
        </row>
        <row r="1747">
          <cell r="C1747" t="str">
            <v>UGN25080</v>
          </cell>
          <cell r="F1747">
            <v>3677986.84</v>
          </cell>
          <cell r="G1747">
            <v>0</v>
          </cell>
          <cell r="H1747">
            <v>3677986.84</v>
          </cell>
          <cell r="K1747">
            <v>4443669.3099999996</v>
          </cell>
        </row>
        <row r="1748">
          <cell r="C1748" t="str">
            <v>UGN25080</v>
          </cell>
          <cell r="F1748">
            <v>421205.77</v>
          </cell>
          <cell r="G1748">
            <v>0</v>
          </cell>
          <cell r="H1748">
            <v>421205.77</v>
          </cell>
          <cell r="K1748">
            <v>356307.28</v>
          </cell>
        </row>
        <row r="1749">
          <cell r="C1749" t="str">
            <v>UGN25080</v>
          </cell>
          <cell r="F1749">
            <v>25920</v>
          </cell>
          <cell r="G1749">
            <v>0</v>
          </cell>
          <cell r="H1749">
            <v>25920</v>
          </cell>
          <cell r="K1749">
            <v>25920</v>
          </cell>
        </row>
        <row r="1750">
          <cell r="C1750" t="str">
            <v>UGN25080</v>
          </cell>
          <cell r="F1750">
            <v>25764</v>
          </cell>
          <cell r="G1750">
            <v>0</v>
          </cell>
          <cell r="H1750">
            <v>25764</v>
          </cell>
          <cell r="K1750">
            <v>22931.46</v>
          </cell>
        </row>
        <row r="1751">
          <cell r="C1751" t="str">
            <v>UGN25080</v>
          </cell>
          <cell r="F1751">
            <v>1836103.77</v>
          </cell>
          <cell r="G1751">
            <v>0</v>
          </cell>
          <cell r="H1751">
            <v>1836103.77</v>
          </cell>
          <cell r="K1751">
            <v>3160309.12</v>
          </cell>
        </row>
        <row r="1752">
          <cell r="C1752" t="str">
            <v>UGN25080</v>
          </cell>
          <cell r="F1752">
            <v>109333.87</v>
          </cell>
          <cell r="G1752">
            <v>0</v>
          </cell>
          <cell r="H1752">
            <v>109333.87</v>
          </cell>
          <cell r="K1752">
            <v>101370.14</v>
          </cell>
        </row>
        <row r="1753">
          <cell r="C1753" t="str">
            <v>UGN25080</v>
          </cell>
          <cell r="F1753">
            <v>1211177.8</v>
          </cell>
          <cell r="G1753">
            <v>0</v>
          </cell>
          <cell r="H1753">
            <v>1211177.8</v>
          </cell>
          <cell r="K1753">
            <v>1183099.3500000001</v>
          </cell>
        </row>
        <row r="1754">
          <cell r="C1754" t="str">
            <v>UGN25080</v>
          </cell>
          <cell r="F1754">
            <v>3022921.99</v>
          </cell>
          <cell r="G1754">
            <v>0</v>
          </cell>
          <cell r="H1754">
            <v>3022921.99</v>
          </cell>
          <cell r="K1754">
            <v>3070677.87</v>
          </cell>
        </row>
        <row r="1755">
          <cell r="C1755" t="str">
            <v>UGN25080</v>
          </cell>
          <cell r="F1755">
            <v>700.53</v>
          </cell>
          <cell r="G1755">
            <v>0</v>
          </cell>
          <cell r="H1755">
            <v>700.53</v>
          </cell>
          <cell r="K1755">
            <v>966.81</v>
          </cell>
        </row>
        <row r="1756">
          <cell r="C1756" t="str">
            <v>UGN25080</v>
          </cell>
          <cell r="F1756">
            <v>402794.12</v>
          </cell>
          <cell r="G1756">
            <v>0</v>
          </cell>
          <cell r="H1756">
            <v>402794.12</v>
          </cell>
          <cell r="K1756">
            <v>256916.69</v>
          </cell>
        </row>
        <row r="1757">
          <cell r="C1757" t="str">
            <v>UGN25120</v>
          </cell>
          <cell r="F1757">
            <v>-205779.5</v>
          </cell>
          <cell r="G1757">
            <v>0</v>
          </cell>
          <cell r="H1757">
            <v>-205779.5</v>
          </cell>
          <cell r="K1757">
            <v>9279754.1899999995</v>
          </cell>
        </row>
        <row r="1758">
          <cell r="C1758" t="str">
            <v>UGN25120</v>
          </cell>
          <cell r="F1758">
            <v>1978985</v>
          </cell>
          <cell r="G1758">
            <v>0</v>
          </cell>
          <cell r="H1758">
            <v>1978985</v>
          </cell>
          <cell r="K1758">
            <v>1874485</v>
          </cell>
        </row>
        <row r="1759">
          <cell r="C1759" t="str">
            <v>UGN25120</v>
          </cell>
          <cell r="F1759">
            <v>58025.05</v>
          </cell>
          <cell r="G1759">
            <v>0</v>
          </cell>
          <cell r="H1759">
            <v>58025.05</v>
          </cell>
          <cell r="K1759">
            <v>17230.580000000002</v>
          </cell>
        </row>
        <row r="1760">
          <cell r="C1760" t="str">
            <v>UGN25120</v>
          </cell>
          <cell r="F1760">
            <v>7018.57</v>
          </cell>
          <cell r="G1760">
            <v>0</v>
          </cell>
          <cell r="H1760">
            <v>7018.57</v>
          </cell>
          <cell r="K1760">
            <v>0</v>
          </cell>
        </row>
        <row r="1761">
          <cell r="C1761" t="str">
            <v>UGN25120</v>
          </cell>
          <cell r="F1761">
            <v>110355</v>
          </cell>
          <cell r="G1761">
            <v>0</v>
          </cell>
          <cell r="H1761">
            <v>110355</v>
          </cell>
          <cell r="K1761">
            <v>80230</v>
          </cell>
        </row>
        <row r="1762">
          <cell r="C1762" t="str">
            <v>UGN25120</v>
          </cell>
          <cell r="F1762">
            <v>6010189.5499999998</v>
          </cell>
          <cell r="G1762">
            <v>0</v>
          </cell>
          <cell r="H1762">
            <v>6010189.5499999998</v>
          </cell>
          <cell r="K1762">
            <v>5998004.5099999998</v>
          </cell>
        </row>
        <row r="1763">
          <cell r="C1763" t="str">
            <v>UGN25120</v>
          </cell>
          <cell r="F1763">
            <v>1317751</v>
          </cell>
          <cell r="G1763">
            <v>0</v>
          </cell>
          <cell r="H1763">
            <v>1317751</v>
          </cell>
          <cell r="K1763">
            <v>4713402</v>
          </cell>
        </row>
        <row r="1764">
          <cell r="C1764" t="str">
            <v>UGN25120</v>
          </cell>
          <cell r="F1764">
            <v>138842</v>
          </cell>
          <cell r="G1764">
            <v>0</v>
          </cell>
          <cell r="H1764">
            <v>138842</v>
          </cell>
          <cell r="K1764">
            <v>107673</v>
          </cell>
        </row>
        <row r="1765">
          <cell r="C1765" t="str">
            <v>UGN25120</v>
          </cell>
          <cell r="F1765">
            <v>730421</v>
          </cell>
          <cell r="G1765">
            <v>0</v>
          </cell>
          <cell r="H1765">
            <v>730421</v>
          </cell>
          <cell r="K1765">
            <v>612471</v>
          </cell>
        </row>
        <row r="1766">
          <cell r="C1766" t="str">
            <v>UGN25120</v>
          </cell>
          <cell r="F1766">
            <v>9501395</v>
          </cell>
          <cell r="G1766">
            <v>0</v>
          </cell>
          <cell r="H1766">
            <v>9501395</v>
          </cell>
          <cell r="K1766">
            <v>0</v>
          </cell>
        </row>
        <row r="1767">
          <cell r="C1767" t="str">
            <v>UGN25120</v>
          </cell>
          <cell r="F1767">
            <v>62025157</v>
          </cell>
          <cell r="G1767">
            <v>0</v>
          </cell>
          <cell r="H1767">
            <v>62025157</v>
          </cell>
          <cell r="K1767">
            <v>54222111.799999997</v>
          </cell>
        </row>
        <row r="1768">
          <cell r="C1768" t="str">
            <v>UGN25120</v>
          </cell>
          <cell r="F1768">
            <v>92906</v>
          </cell>
          <cell r="G1768">
            <v>0</v>
          </cell>
          <cell r="H1768">
            <v>92906</v>
          </cell>
          <cell r="K1768">
            <v>33716</v>
          </cell>
        </row>
        <row r="1769">
          <cell r="C1769" t="str">
            <v>UGN25120</v>
          </cell>
          <cell r="F1769">
            <v>933129</v>
          </cell>
          <cell r="G1769">
            <v>0</v>
          </cell>
          <cell r="H1769">
            <v>933129</v>
          </cell>
          <cell r="K1769">
            <v>3248753</v>
          </cell>
        </row>
        <row r="1770">
          <cell r="C1770" t="str">
            <v>UGN25120</v>
          </cell>
          <cell r="F1770">
            <v>109177.55</v>
          </cell>
          <cell r="G1770">
            <v>0</v>
          </cell>
          <cell r="H1770">
            <v>109177.55</v>
          </cell>
          <cell r="K1770">
            <v>106414.61</v>
          </cell>
        </row>
        <row r="1771">
          <cell r="C1771" t="str">
            <v>UGN25120</v>
          </cell>
          <cell r="F1771">
            <v>8500014.8699999992</v>
          </cell>
          <cell r="G1771">
            <v>0</v>
          </cell>
          <cell r="H1771">
            <v>8500014.8699999992</v>
          </cell>
          <cell r="K1771">
            <v>8012750.04</v>
          </cell>
        </row>
        <row r="1772">
          <cell r="C1772" t="str">
            <v>UGN25120</v>
          </cell>
          <cell r="F1772">
            <v>114235.41</v>
          </cell>
          <cell r="G1772">
            <v>0</v>
          </cell>
          <cell r="H1772">
            <v>114235.41</v>
          </cell>
          <cell r="K1772">
            <v>199949.16</v>
          </cell>
        </row>
        <row r="1773">
          <cell r="C1773" t="str">
            <v>UGN25120</v>
          </cell>
          <cell r="F1773">
            <v>1217267.1499999999</v>
          </cell>
          <cell r="G1773">
            <v>0</v>
          </cell>
          <cell r="H1773">
            <v>1217267.1499999999</v>
          </cell>
          <cell r="K1773">
            <v>1063813.1599999999</v>
          </cell>
        </row>
        <row r="1774">
          <cell r="C1774" t="str">
            <v>UGN25120</v>
          </cell>
          <cell r="F1774">
            <v>280627.44</v>
          </cell>
          <cell r="G1774">
            <v>0</v>
          </cell>
          <cell r="H1774">
            <v>280627.44</v>
          </cell>
          <cell r="K1774">
            <v>210466.97</v>
          </cell>
        </row>
        <row r="1775">
          <cell r="C1775" t="str">
            <v>UGN25120</v>
          </cell>
          <cell r="F1775">
            <v>903.5</v>
          </cell>
          <cell r="G1775">
            <v>0</v>
          </cell>
          <cell r="H1775">
            <v>903.5</v>
          </cell>
          <cell r="K1775">
            <v>0</v>
          </cell>
        </row>
        <row r="1776">
          <cell r="C1776" t="str">
            <v>UGN25120</v>
          </cell>
          <cell r="F1776">
            <v>678664.97</v>
          </cell>
          <cell r="G1776">
            <v>0</v>
          </cell>
          <cell r="H1776">
            <v>678664.97</v>
          </cell>
          <cell r="K1776">
            <v>664719.78</v>
          </cell>
        </row>
        <row r="1777">
          <cell r="C1777" t="str">
            <v>UGN25120</v>
          </cell>
          <cell r="F1777">
            <v>5880</v>
          </cell>
          <cell r="G1777">
            <v>0</v>
          </cell>
          <cell r="H1777">
            <v>5880</v>
          </cell>
          <cell r="K1777">
            <v>5550</v>
          </cell>
        </row>
        <row r="1778">
          <cell r="C1778" t="str">
            <v>UGN25120</v>
          </cell>
          <cell r="F1778">
            <v>251959.24</v>
          </cell>
          <cell r="G1778">
            <v>0</v>
          </cell>
          <cell r="H1778">
            <v>251959.24</v>
          </cell>
          <cell r="K1778">
            <v>253067.38</v>
          </cell>
        </row>
        <row r="1779">
          <cell r="C1779" t="str">
            <v>UGN25120</v>
          </cell>
          <cell r="F1779">
            <v>1449.07</v>
          </cell>
          <cell r="G1779">
            <v>0</v>
          </cell>
          <cell r="H1779">
            <v>1449.07</v>
          </cell>
          <cell r="K1779">
            <v>864</v>
          </cell>
        </row>
        <row r="1780">
          <cell r="C1780" t="str">
            <v>UGN25120</v>
          </cell>
          <cell r="F1780">
            <v>13929.8</v>
          </cell>
          <cell r="G1780">
            <v>0</v>
          </cell>
          <cell r="H1780">
            <v>13929.8</v>
          </cell>
          <cell r="K1780">
            <v>14130.78</v>
          </cell>
        </row>
        <row r="1781">
          <cell r="C1781" t="str">
            <v>UGN25120</v>
          </cell>
          <cell r="F1781">
            <v>20210.46</v>
          </cell>
          <cell r="G1781">
            <v>0</v>
          </cell>
          <cell r="H1781">
            <v>20210.46</v>
          </cell>
          <cell r="K1781">
            <v>21168.86</v>
          </cell>
        </row>
        <row r="1782">
          <cell r="C1782" t="str">
            <v>UGN25120</v>
          </cell>
          <cell r="F1782">
            <v>446260</v>
          </cell>
          <cell r="G1782">
            <v>0</v>
          </cell>
          <cell r="H1782">
            <v>446260</v>
          </cell>
          <cell r="K1782">
            <v>417060</v>
          </cell>
        </row>
        <row r="1783">
          <cell r="C1783" t="str">
            <v>UGN25120</v>
          </cell>
          <cell r="F1783">
            <v>3726660</v>
          </cell>
          <cell r="G1783">
            <v>0</v>
          </cell>
          <cell r="H1783">
            <v>3726660</v>
          </cell>
          <cell r="K1783">
            <v>3890711.34</v>
          </cell>
        </row>
        <row r="1784">
          <cell r="C1784" t="str">
            <v>UGN25120</v>
          </cell>
          <cell r="F1784">
            <v>67.900000000000006</v>
          </cell>
          <cell r="G1784">
            <v>0</v>
          </cell>
          <cell r="H1784">
            <v>67.900000000000006</v>
          </cell>
          <cell r="K1784">
            <v>12332.84</v>
          </cell>
        </row>
        <row r="1785">
          <cell r="C1785" t="str">
            <v>UGN25120</v>
          </cell>
          <cell r="F1785">
            <v>162448.24</v>
          </cell>
          <cell r="G1785">
            <v>0</v>
          </cell>
          <cell r="H1785">
            <v>162448.24</v>
          </cell>
          <cell r="K1785">
            <v>145418.39000000001</v>
          </cell>
        </row>
        <row r="1786">
          <cell r="C1786" t="str">
            <v>UGN25120</v>
          </cell>
          <cell r="F1786">
            <v>33529.370000000003</v>
          </cell>
          <cell r="G1786">
            <v>0</v>
          </cell>
          <cell r="H1786">
            <v>33529.370000000003</v>
          </cell>
          <cell r="K1786">
            <v>37551.17</v>
          </cell>
        </row>
        <row r="1787">
          <cell r="C1787" t="str">
            <v>UGN25120</v>
          </cell>
          <cell r="F1787">
            <v>420549</v>
          </cell>
          <cell r="G1787">
            <v>0</v>
          </cell>
          <cell r="H1787">
            <v>420549</v>
          </cell>
          <cell r="K1787">
            <v>411041.98</v>
          </cell>
        </row>
        <row r="1788">
          <cell r="C1788" t="str">
            <v>UGN25120</v>
          </cell>
          <cell r="F1788">
            <v>5408555.3700000001</v>
          </cell>
          <cell r="G1788">
            <v>0</v>
          </cell>
          <cell r="H1788">
            <v>5408555.3700000001</v>
          </cell>
          <cell r="K1788">
            <v>4309233.74</v>
          </cell>
        </row>
        <row r="1789">
          <cell r="C1789" t="str">
            <v>UGN25120</v>
          </cell>
          <cell r="F1789">
            <v>175148.19</v>
          </cell>
          <cell r="G1789">
            <v>0</v>
          </cell>
          <cell r="H1789">
            <v>175148.19</v>
          </cell>
          <cell r="K1789">
            <v>1141265.1499999999</v>
          </cell>
        </row>
        <row r="1790">
          <cell r="C1790" t="str">
            <v>UGN25120</v>
          </cell>
          <cell r="F1790">
            <v>238896.54</v>
          </cell>
          <cell r="G1790">
            <v>0</v>
          </cell>
          <cell r="H1790">
            <v>238896.54</v>
          </cell>
          <cell r="K1790">
            <v>283039.02</v>
          </cell>
        </row>
        <row r="1791">
          <cell r="C1791" t="str">
            <v>UGN25120</v>
          </cell>
          <cell r="F1791">
            <v>937229.95</v>
          </cell>
          <cell r="G1791">
            <v>0</v>
          </cell>
          <cell r="H1791">
            <v>937229.95</v>
          </cell>
          <cell r="K1791">
            <v>853721.17</v>
          </cell>
        </row>
        <row r="1792">
          <cell r="C1792" t="str">
            <v>UGN25120</v>
          </cell>
          <cell r="F1792">
            <v>589596.24</v>
          </cell>
          <cell r="G1792">
            <v>0</v>
          </cell>
          <cell r="H1792">
            <v>589596.24</v>
          </cell>
          <cell r="K1792">
            <v>545594.98</v>
          </cell>
        </row>
        <row r="1793">
          <cell r="C1793" t="str">
            <v>UGN25120</v>
          </cell>
          <cell r="F1793">
            <v>443455.35</v>
          </cell>
          <cell r="G1793">
            <v>0</v>
          </cell>
          <cell r="H1793">
            <v>443455.35</v>
          </cell>
          <cell r="K1793">
            <v>421522.62</v>
          </cell>
        </row>
        <row r="1794">
          <cell r="C1794" t="str">
            <v>UGN25120</v>
          </cell>
          <cell r="F1794">
            <v>0</v>
          </cell>
          <cell r="G1794">
            <v>0</v>
          </cell>
          <cell r="H1794">
            <v>0</v>
          </cell>
          <cell r="K1794">
            <v>4367743.7300000004</v>
          </cell>
        </row>
        <row r="1795">
          <cell r="C1795" t="str">
            <v>UGN25120</v>
          </cell>
          <cell r="F1795">
            <v>4529880.25</v>
          </cell>
          <cell r="G1795">
            <v>0</v>
          </cell>
          <cell r="H1795">
            <v>4529880.25</v>
          </cell>
          <cell r="K1795">
            <v>0</v>
          </cell>
        </row>
        <row r="1796">
          <cell r="C1796" t="str">
            <v>UGN25120</v>
          </cell>
          <cell r="F1796">
            <v>492472.99</v>
          </cell>
          <cell r="G1796">
            <v>0</v>
          </cell>
          <cell r="H1796">
            <v>492472.99</v>
          </cell>
          <cell r="K1796">
            <v>483720.84</v>
          </cell>
        </row>
        <row r="1797">
          <cell r="C1797" t="str">
            <v>UGN25120</v>
          </cell>
          <cell r="F1797">
            <v>60189.08</v>
          </cell>
          <cell r="G1797">
            <v>0</v>
          </cell>
          <cell r="H1797">
            <v>60189.08</v>
          </cell>
          <cell r="K1797">
            <v>38427.019999999997</v>
          </cell>
        </row>
        <row r="1798">
          <cell r="C1798" t="str">
            <v>UGN25120</v>
          </cell>
          <cell r="F1798">
            <v>68529.600000000006</v>
          </cell>
          <cell r="G1798">
            <v>0</v>
          </cell>
          <cell r="H1798">
            <v>68529.600000000006</v>
          </cell>
          <cell r="K1798">
            <v>65843.100000000006</v>
          </cell>
        </row>
        <row r="1799">
          <cell r="C1799" t="str">
            <v>UGN25130</v>
          </cell>
          <cell r="F1799">
            <v>519484.5</v>
          </cell>
          <cell r="G1799">
            <v>0</v>
          </cell>
          <cell r="H1799">
            <v>519484.5</v>
          </cell>
          <cell r="K1799">
            <v>1453958.5</v>
          </cell>
        </row>
        <row r="1800">
          <cell r="C1800" t="str">
            <v>UGN25130</v>
          </cell>
          <cell r="F1800">
            <v>0</v>
          </cell>
          <cell r="G1800">
            <v>0</v>
          </cell>
          <cell r="H1800">
            <v>0</v>
          </cell>
          <cell r="K1800">
            <v>1363.2</v>
          </cell>
        </row>
        <row r="1801">
          <cell r="C1801" t="str">
            <v>UGN25130</v>
          </cell>
          <cell r="F1801">
            <v>18936</v>
          </cell>
          <cell r="G1801">
            <v>0</v>
          </cell>
          <cell r="H1801">
            <v>18936</v>
          </cell>
          <cell r="K1801">
            <v>8911.1200000000008</v>
          </cell>
        </row>
        <row r="1802">
          <cell r="C1802" t="str">
            <v>UGN25130</v>
          </cell>
          <cell r="F1802">
            <v>493010</v>
          </cell>
          <cell r="G1802">
            <v>0</v>
          </cell>
          <cell r="H1802">
            <v>493010</v>
          </cell>
          <cell r="K1802">
            <v>711495</v>
          </cell>
        </row>
        <row r="1803">
          <cell r="C1803" t="str">
            <v>UGN25130</v>
          </cell>
          <cell r="F1803">
            <v>54045.18</v>
          </cell>
          <cell r="G1803">
            <v>0</v>
          </cell>
          <cell r="H1803">
            <v>54045.18</v>
          </cell>
          <cell r="K1803">
            <v>88799.35</v>
          </cell>
        </row>
        <row r="1804">
          <cell r="C1804" t="str">
            <v>UGN25140</v>
          </cell>
          <cell r="F1804">
            <v>1467488</v>
          </cell>
          <cell r="G1804">
            <v>0</v>
          </cell>
          <cell r="H1804">
            <v>1467488</v>
          </cell>
          <cell r="K1804">
            <v>1281234.1599999999</v>
          </cell>
        </row>
        <row r="1805">
          <cell r="C1805" t="str">
            <v>UGN25140</v>
          </cell>
          <cell r="F1805">
            <v>17881.810000000001</v>
          </cell>
          <cell r="G1805">
            <v>0</v>
          </cell>
          <cell r="H1805">
            <v>17881.810000000001</v>
          </cell>
          <cell r="K1805">
            <v>20858.669999999998</v>
          </cell>
        </row>
        <row r="1806">
          <cell r="C1806" t="str">
            <v>UGN25140</v>
          </cell>
          <cell r="F1806">
            <v>71869.77</v>
          </cell>
          <cell r="G1806">
            <v>0</v>
          </cell>
          <cell r="H1806">
            <v>71869.77</v>
          </cell>
          <cell r="K1806">
            <v>49632.29</v>
          </cell>
        </row>
        <row r="1807">
          <cell r="C1807" t="str">
            <v>UGN25140</v>
          </cell>
          <cell r="F1807">
            <v>0</v>
          </cell>
          <cell r="G1807">
            <v>0</v>
          </cell>
          <cell r="H1807">
            <v>0</v>
          </cell>
          <cell r="K1807">
            <v>3875.16</v>
          </cell>
        </row>
        <row r="1808">
          <cell r="C1808" t="str">
            <v>UGN25140</v>
          </cell>
          <cell r="F1808">
            <v>3036</v>
          </cell>
          <cell r="G1808">
            <v>0</v>
          </cell>
          <cell r="H1808">
            <v>3036</v>
          </cell>
          <cell r="K1808">
            <v>836.84</v>
          </cell>
        </row>
        <row r="1809">
          <cell r="C1809" t="str">
            <v>UGN25140</v>
          </cell>
          <cell r="F1809">
            <v>1963758.09</v>
          </cell>
          <cell r="G1809">
            <v>0</v>
          </cell>
          <cell r="H1809">
            <v>1963758.09</v>
          </cell>
          <cell r="K1809">
            <v>1627700.3</v>
          </cell>
        </row>
        <row r="1810">
          <cell r="C1810" t="str">
            <v>UGN25140</v>
          </cell>
          <cell r="F1810">
            <v>108387</v>
          </cell>
          <cell r="G1810">
            <v>0</v>
          </cell>
          <cell r="H1810">
            <v>108387</v>
          </cell>
          <cell r="K1810">
            <v>275263</v>
          </cell>
        </row>
        <row r="1811">
          <cell r="C1811" t="str">
            <v>UGN25140</v>
          </cell>
          <cell r="F1811">
            <v>493010</v>
          </cell>
          <cell r="G1811">
            <v>0</v>
          </cell>
          <cell r="H1811">
            <v>493010</v>
          </cell>
          <cell r="K1811">
            <v>632875</v>
          </cell>
        </row>
        <row r="1812">
          <cell r="C1812" t="str">
            <v>UGN25140</v>
          </cell>
          <cell r="F1812">
            <v>21596.880000000001</v>
          </cell>
          <cell r="G1812">
            <v>0</v>
          </cell>
          <cell r="H1812">
            <v>21596.880000000001</v>
          </cell>
          <cell r="K1812">
            <v>91896.9</v>
          </cell>
        </row>
        <row r="1813">
          <cell r="C1813" t="str">
            <v>UGN25160</v>
          </cell>
          <cell r="F1813">
            <v>1467488</v>
          </cell>
          <cell r="G1813">
            <v>0</v>
          </cell>
          <cell r="H1813">
            <v>1467488</v>
          </cell>
          <cell r="K1813">
            <v>1281234.1599999999</v>
          </cell>
        </row>
        <row r="1814">
          <cell r="C1814" t="str">
            <v>UGN25170</v>
          </cell>
          <cell r="F1814">
            <v>17881.810000000001</v>
          </cell>
          <cell r="G1814">
            <v>0</v>
          </cell>
          <cell r="H1814">
            <v>17881.810000000001</v>
          </cell>
          <cell r="K1814">
            <v>20858.669999999998</v>
          </cell>
        </row>
        <row r="1815">
          <cell r="C1815" t="str">
            <v>UGN25180</v>
          </cell>
          <cell r="F1815">
            <v>71869.77</v>
          </cell>
          <cell r="G1815">
            <v>0</v>
          </cell>
          <cell r="H1815">
            <v>71869.77</v>
          </cell>
          <cell r="K1815">
            <v>49632.29</v>
          </cell>
        </row>
        <row r="1816">
          <cell r="C1816" t="str">
            <v>UGN25180</v>
          </cell>
          <cell r="F1816">
            <v>0</v>
          </cell>
          <cell r="G1816">
            <v>0</v>
          </cell>
          <cell r="H1816">
            <v>0</v>
          </cell>
          <cell r="K1816">
            <v>3875.16</v>
          </cell>
        </row>
        <row r="1817">
          <cell r="C1817" t="str">
            <v>UGN25180</v>
          </cell>
          <cell r="F1817">
            <v>3036</v>
          </cell>
          <cell r="G1817">
            <v>0</v>
          </cell>
          <cell r="H1817">
            <v>3036</v>
          </cell>
          <cell r="K1817">
            <v>836.84</v>
          </cell>
        </row>
        <row r="1818">
          <cell r="C1818" t="str">
            <v>UGN25190</v>
          </cell>
          <cell r="F1818">
            <v>1963758.09</v>
          </cell>
          <cell r="G1818">
            <v>0</v>
          </cell>
          <cell r="H1818">
            <v>1963758.09</v>
          </cell>
          <cell r="K1818">
            <v>1627700.3</v>
          </cell>
        </row>
        <row r="1819">
          <cell r="C1819" t="str">
            <v>UGN25205</v>
          </cell>
          <cell r="F1819">
            <v>108387</v>
          </cell>
          <cell r="G1819">
            <v>0</v>
          </cell>
          <cell r="H1819">
            <v>108387</v>
          </cell>
          <cell r="K1819">
            <v>275263</v>
          </cell>
        </row>
        <row r="1820">
          <cell r="C1820" t="str">
            <v>UGN25205</v>
          </cell>
          <cell r="F1820">
            <v>493010</v>
          </cell>
          <cell r="G1820">
            <v>0</v>
          </cell>
          <cell r="H1820">
            <v>493010</v>
          </cell>
          <cell r="K1820">
            <v>632875</v>
          </cell>
        </row>
        <row r="1821">
          <cell r="C1821" t="str">
            <v>UGN25210</v>
          </cell>
          <cell r="F1821">
            <v>21596.880000000001</v>
          </cell>
          <cell r="G1821">
            <v>0</v>
          </cell>
          <cell r="H1821">
            <v>21596.880000000001</v>
          </cell>
          <cell r="K1821">
            <v>91896.9</v>
          </cell>
        </row>
        <row r="1822">
          <cell r="C1822" t="str">
            <v>UGN25220</v>
          </cell>
          <cell r="F1822">
            <v>49298.1</v>
          </cell>
          <cell r="G1822">
            <v>0</v>
          </cell>
          <cell r="H1822">
            <v>49298.1</v>
          </cell>
          <cell r="K1822">
            <v>5524.99</v>
          </cell>
        </row>
        <row r="1823">
          <cell r="C1823" t="str">
            <v>UGN25220</v>
          </cell>
          <cell r="F1823">
            <v>0</v>
          </cell>
          <cell r="G1823">
            <v>0</v>
          </cell>
          <cell r="H1823">
            <v>0</v>
          </cell>
          <cell r="K1823">
            <v>18000</v>
          </cell>
        </row>
        <row r="1824">
          <cell r="C1824" t="str">
            <v>UGN25220</v>
          </cell>
          <cell r="F1824">
            <v>99583</v>
          </cell>
          <cell r="G1824">
            <v>0</v>
          </cell>
          <cell r="H1824">
            <v>99583</v>
          </cell>
          <cell r="K1824">
            <v>34556.01</v>
          </cell>
        </row>
        <row r="1825">
          <cell r="C1825" t="str">
            <v>UGN25220</v>
          </cell>
          <cell r="F1825">
            <v>1474670</v>
          </cell>
          <cell r="G1825">
            <v>0</v>
          </cell>
          <cell r="H1825">
            <v>1474670</v>
          </cell>
          <cell r="K1825">
            <v>1439049</v>
          </cell>
        </row>
        <row r="1826">
          <cell r="C1826" t="str">
            <v>UGN25220</v>
          </cell>
          <cell r="F1826">
            <v>224726.18</v>
          </cell>
          <cell r="G1826">
            <v>0</v>
          </cell>
          <cell r="H1826">
            <v>224726.18</v>
          </cell>
          <cell r="K1826">
            <v>328228</v>
          </cell>
        </row>
        <row r="1827">
          <cell r="C1827" t="str">
            <v>UGN25220</v>
          </cell>
          <cell r="F1827">
            <v>31454.63</v>
          </cell>
          <cell r="G1827">
            <v>0</v>
          </cell>
          <cell r="H1827">
            <v>31454.63</v>
          </cell>
          <cell r="K1827">
            <v>0</v>
          </cell>
        </row>
        <row r="1828">
          <cell r="C1828" t="str">
            <v>UGN25220</v>
          </cell>
          <cell r="F1828">
            <v>378054.85</v>
          </cell>
          <cell r="G1828">
            <v>0</v>
          </cell>
          <cell r="H1828">
            <v>378054.85</v>
          </cell>
          <cell r="K1828">
            <v>331936.49</v>
          </cell>
        </row>
        <row r="1829">
          <cell r="C1829" t="str">
            <v>UGN25230</v>
          </cell>
          <cell r="F1829">
            <v>25264.63</v>
          </cell>
          <cell r="G1829">
            <v>0</v>
          </cell>
          <cell r="H1829">
            <v>25264.63</v>
          </cell>
          <cell r="K1829">
            <v>10699.56</v>
          </cell>
        </row>
        <row r="1830">
          <cell r="C1830" t="str">
            <v>UGN26080</v>
          </cell>
          <cell r="F1830">
            <v>191006.96</v>
          </cell>
          <cell r="G1830">
            <v>0</v>
          </cell>
          <cell r="H1830">
            <v>191006.96</v>
          </cell>
          <cell r="K1830">
            <v>24415.37</v>
          </cell>
        </row>
        <row r="1831">
          <cell r="C1831" t="str">
            <v>UGN26160</v>
          </cell>
          <cell r="F1831">
            <v>191006.96</v>
          </cell>
          <cell r="G1831">
            <v>0</v>
          </cell>
          <cell r="H1831">
            <v>191006.96</v>
          </cell>
          <cell r="K1831">
            <v>24415.37</v>
          </cell>
        </row>
        <row r="1832">
          <cell r="C1832" t="str">
            <v>UGN27010</v>
          </cell>
          <cell r="F1832">
            <v>2221.27</v>
          </cell>
          <cell r="G1832">
            <v>0</v>
          </cell>
          <cell r="H1832">
            <v>2221.27</v>
          </cell>
          <cell r="K1832">
            <v>1493.84</v>
          </cell>
        </row>
        <row r="1833">
          <cell r="C1833" t="str">
            <v>UGN27010</v>
          </cell>
          <cell r="F1833">
            <v>10890.94</v>
          </cell>
          <cell r="G1833">
            <v>0</v>
          </cell>
          <cell r="H1833">
            <v>10890.94</v>
          </cell>
          <cell r="K1833">
            <v>30777.86</v>
          </cell>
        </row>
        <row r="1834">
          <cell r="C1834" t="str">
            <v>UGN27010</v>
          </cell>
          <cell r="F1834">
            <v>0</v>
          </cell>
          <cell r="G1834">
            <v>0</v>
          </cell>
          <cell r="H1834">
            <v>0</v>
          </cell>
          <cell r="K1834">
            <v>482.04</v>
          </cell>
        </row>
        <row r="1835">
          <cell r="C1835" t="str">
            <v>UGN27010</v>
          </cell>
          <cell r="F1835">
            <v>86.07</v>
          </cell>
          <cell r="G1835">
            <v>0</v>
          </cell>
          <cell r="H1835">
            <v>86.07</v>
          </cell>
          <cell r="K1835">
            <v>313.25</v>
          </cell>
        </row>
        <row r="1836">
          <cell r="C1836" t="str">
            <v>UGN27010</v>
          </cell>
          <cell r="F1836">
            <v>0</v>
          </cell>
          <cell r="G1836">
            <v>0</v>
          </cell>
          <cell r="H1836">
            <v>0</v>
          </cell>
          <cell r="K1836">
            <v>333.07</v>
          </cell>
        </row>
        <row r="1837">
          <cell r="C1837" t="str">
            <v>UGN27010</v>
          </cell>
          <cell r="F1837">
            <v>38379.47</v>
          </cell>
          <cell r="G1837">
            <v>0</v>
          </cell>
          <cell r="H1837">
            <v>38379.47</v>
          </cell>
          <cell r="K1837">
            <v>0</v>
          </cell>
        </row>
        <row r="1838">
          <cell r="C1838" t="str">
            <v>UGN27010</v>
          </cell>
          <cell r="F1838">
            <v>170375.46</v>
          </cell>
          <cell r="G1838">
            <v>0</v>
          </cell>
          <cell r="H1838">
            <v>170375.46</v>
          </cell>
          <cell r="K1838">
            <v>54689.32</v>
          </cell>
        </row>
        <row r="1839">
          <cell r="C1839" t="str">
            <v>UGN27010</v>
          </cell>
          <cell r="F1839">
            <v>145549.51</v>
          </cell>
          <cell r="G1839">
            <v>0</v>
          </cell>
          <cell r="H1839">
            <v>145549.51</v>
          </cell>
          <cell r="K1839">
            <v>424370.74</v>
          </cell>
        </row>
        <row r="1840">
          <cell r="C1840" t="str">
            <v>UGN27010</v>
          </cell>
          <cell r="F1840">
            <v>78113.08</v>
          </cell>
          <cell r="G1840">
            <v>0</v>
          </cell>
          <cell r="H1840">
            <v>78113.08</v>
          </cell>
          <cell r="K1840">
            <v>50457.98</v>
          </cell>
        </row>
        <row r="1841">
          <cell r="C1841" t="str">
            <v>UGN27010</v>
          </cell>
          <cell r="F1841">
            <v>232.52</v>
          </cell>
          <cell r="G1841">
            <v>0</v>
          </cell>
          <cell r="H1841">
            <v>232.52</v>
          </cell>
          <cell r="K1841">
            <v>1254.9100000000001</v>
          </cell>
        </row>
        <row r="1842">
          <cell r="C1842" t="str">
            <v>UGN27010</v>
          </cell>
          <cell r="F1842">
            <v>352148.23</v>
          </cell>
          <cell r="G1842">
            <v>0</v>
          </cell>
          <cell r="H1842">
            <v>352148.23</v>
          </cell>
          <cell r="K1842">
            <v>1342061</v>
          </cell>
        </row>
        <row r="1843">
          <cell r="C1843" t="str">
            <v>UGN27020</v>
          </cell>
          <cell r="F1843">
            <v>2221.27</v>
          </cell>
          <cell r="G1843">
            <v>0</v>
          </cell>
          <cell r="H1843">
            <v>2221.27</v>
          </cell>
          <cell r="K1843">
            <v>1493.84</v>
          </cell>
        </row>
        <row r="1844">
          <cell r="C1844" t="str">
            <v>UGN27020</v>
          </cell>
          <cell r="F1844">
            <v>10890.94</v>
          </cell>
          <cell r="G1844">
            <v>0</v>
          </cell>
          <cell r="H1844">
            <v>10890.94</v>
          </cell>
          <cell r="K1844">
            <v>30777.86</v>
          </cell>
        </row>
        <row r="1845">
          <cell r="C1845" t="str">
            <v>UGN27020</v>
          </cell>
          <cell r="F1845">
            <v>0</v>
          </cell>
          <cell r="G1845">
            <v>0</v>
          </cell>
          <cell r="H1845">
            <v>0</v>
          </cell>
          <cell r="K1845">
            <v>482.04</v>
          </cell>
        </row>
        <row r="1846">
          <cell r="C1846" t="str">
            <v>UGN27030</v>
          </cell>
          <cell r="F1846">
            <v>2221.27</v>
          </cell>
          <cell r="G1846">
            <v>0</v>
          </cell>
          <cell r="H1846">
            <v>2221.27</v>
          </cell>
          <cell r="K1846">
            <v>1493.84</v>
          </cell>
        </row>
        <row r="1847">
          <cell r="C1847" t="str">
            <v>UGN27040</v>
          </cell>
          <cell r="F1847">
            <v>10890.94</v>
          </cell>
          <cell r="G1847">
            <v>0</v>
          </cell>
          <cell r="H1847">
            <v>10890.94</v>
          </cell>
          <cell r="K1847">
            <v>30777.86</v>
          </cell>
        </row>
        <row r="1848">
          <cell r="C1848" t="str">
            <v>UGN27090</v>
          </cell>
          <cell r="F1848">
            <v>0</v>
          </cell>
          <cell r="G1848">
            <v>0</v>
          </cell>
          <cell r="H1848">
            <v>0</v>
          </cell>
          <cell r="K1848">
            <v>482.04</v>
          </cell>
        </row>
        <row r="1849">
          <cell r="C1849" t="str">
            <v>UGN27100</v>
          </cell>
          <cell r="F1849">
            <v>86.07</v>
          </cell>
          <cell r="G1849">
            <v>0</v>
          </cell>
          <cell r="H1849">
            <v>86.07</v>
          </cell>
          <cell r="K1849">
            <v>313.25</v>
          </cell>
        </row>
        <row r="1850">
          <cell r="C1850" t="str">
            <v>UGN27100</v>
          </cell>
          <cell r="F1850">
            <v>0</v>
          </cell>
          <cell r="G1850">
            <v>0</v>
          </cell>
          <cell r="H1850">
            <v>0</v>
          </cell>
          <cell r="K1850">
            <v>333.07</v>
          </cell>
        </row>
        <row r="1851">
          <cell r="C1851" t="str">
            <v>UGN27100</v>
          </cell>
          <cell r="F1851">
            <v>38379.47</v>
          </cell>
          <cell r="G1851">
            <v>0</v>
          </cell>
          <cell r="H1851">
            <v>38379.47</v>
          </cell>
          <cell r="K1851">
            <v>0</v>
          </cell>
        </row>
        <row r="1852">
          <cell r="C1852" t="str">
            <v>UGN27100</v>
          </cell>
          <cell r="F1852">
            <v>170375.46</v>
          </cell>
          <cell r="G1852">
            <v>0</v>
          </cell>
          <cell r="H1852">
            <v>170375.46</v>
          </cell>
          <cell r="K1852">
            <v>54689.32</v>
          </cell>
        </row>
        <row r="1853">
          <cell r="C1853" t="str">
            <v>UGN27120</v>
          </cell>
          <cell r="F1853">
            <v>145549.51</v>
          </cell>
          <cell r="G1853">
            <v>0</v>
          </cell>
          <cell r="H1853">
            <v>145549.51</v>
          </cell>
          <cell r="K1853">
            <v>424370.74</v>
          </cell>
        </row>
        <row r="1854">
          <cell r="C1854" t="str">
            <v>UGN27130</v>
          </cell>
          <cell r="F1854">
            <v>78113.08</v>
          </cell>
          <cell r="G1854">
            <v>0</v>
          </cell>
          <cell r="H1854">
            <v>78113.08</v>
          </cell>
          <cell r="K1854">
            <v>50457.98</v>
          </cell>
        </row>
        <row r="1855">
          <cell r="C1855" t="str">
            <v>UGN27140</v>
          </cell>
          <cell r="F1855">
            <v>232.52</v>
          </cell>
          <cell r="G1855">
            <v>0</v>
          </cell>
          <cell r="H1855">
            <v>232.52</v>
          </cell>
          <cell r="K1855">
            <v>1254.9100000000001</v>
          </cell>
        </row>
        <row r="1856">
          <cell r="C1856" t="str">
            <v>UGN27140</v>
          </cell>
          <cell r="F1856">
            <v>352148.23</v>
          </cell>
          <cell r="G1856">
            <v>0</v>
          </cell>
          <cell r="H1856">
            <v>352148.23</v>
          </cell>
          <cell r="K1856">
            <v>1342061</v>
          </cell>
        </row>
        <row r="1857">
          <cell r="C1857" t="str">
            <v>UGN27160</v>
          </cell>
          <cell r="F1857">
            <v>0</v>
          </cell>
          <cell r="G1857">
            <v>0</v>
          </cell>
          <cell r="H1857">
            <v>0</v>
          </cell>
          <cell r="K1857">
            <v>1000</v>
          </cell>
        </row>
        <row r="1858">
          <cell r="C1858" t="str">
            <v>UGN27160</v>
          </cell>
          <cell r="F1858">
            <v>907.38</v>
          </cell>
          <cell r="G1858">
            <v>0</v>
          </cell>
          <cell r="H1858">
            <v>907.38</v>
          </cell>
          <cell r="K1858">
            <v>4.2</v>
          </cell>
        </row>
        <row r="1859">
          <cell r="C1859" t="str">
            <v>UGN27160</v>
          </cell>
          <cell r="F1859">
            <v>31586.080000000002</v>
          </cell>
          <cell r="G1859">
            <v>0</v>
          </cell>
          <cell r="H1859">
            <v>31586.080000000002</v>
          </cell>
          <cell r="K1859">
            <v>179630.81</v>
          </cell>
        </row>
        <row r="1860">
          <cell r="C1860" t="str">
            <v>UGN27160</v>
          </cell>
          <cell r="F1860">
            <v>0</v>
          </cell>
          <cell r="G1860">
            <v>0</v>
          </cell>
          <cell r="H1860">
            <v>0</v>
          </cell>
          <cell r="K1860">
            <v>33394.51</v>
          </cell>
        </row>
        <row r="1861">
          <cell r="C1861" t="str">
            <v>UGN27160</v>
          </cell>
          <cell r="F1861">
            <v>0</v>
          </cell>
          <cell r="G1861">
            <v>0</v>
          </cell>
          <cell r="H1861">
            <v>0</v>
          </cell>
          <cell r="K1861">
            <v>1771755.49</v>
          </cell>
        </row>
        <row r="1862">
          <cell r="C1862" t="str">
            <v>UGN27160</v>
          </cell>
          <cell r="F1862">
            <v>0</v>
          </cell>
          <cell r="G1862">
            <v>0</v>
          </cell>
          <cell r="H1862">
            <v>0</v>
          </cell>
          <cell r="K1862">
            <v>500</v>
          </cell>
        </row>
        <row r="1863">
          <cell r="C1863" t="str">
            <v>UGN27160</v>
          </cell>
          <cell r="F1863">
            <v>0</v>
          </cell>
          <cell r="G1863">
            <v>0</v>
          </cell>
          <cell r="H1863">
            <v>0</v>
          </cell>
          <cell r="K1863">
            <v>301</v>
          </cell>
        </row>
        <row r="1864">
          <cell r="C1864" t="str">
            <v>UGN27160</v>
          </cell>
          <cell r="F1864">
            <v>1000</v>
          </cell>
          <cell r="G1864">
            <v>0</v>
          </cell>
          <cell r="H1864">
            <v>1000</v>
          </cell>
          <cell r="K1864">
            <v>0</v>
          </cell>
        </row>
        <row r="1865">
          <cell r="C1865" t="str">
            <v>UGN27160</v>
          </cell>
          <cell r="F1865">
            <v>261227.63</v>
          </cell>
          <cell r="G1865">
            <v>0</v>
          </cell>
          <cell r="H1865">
            <v>261227.63</v>
          </cell>
          <cell r="K1865">
            <v>202296.19</v>
          </cell>
        </row>
        <row r="1866">
          <cell r="C1866" t="str">
            <v>UGN27160</v>
          </cell>
          <cell r="F1866">
            <v>2024.65</v>
          </cell>
          <cell r="G1866">
            <v>0</v>
          </cell>
          <cell r="H1866">
            <v>2024.65</v>
          </cell>
          <cell r="K1866">
            <v>155.15</v>
          </cell>
        </row>
        <row r="1867">
          <cell r="C1867" t="str">
            <v>UGN27160</v>
          </cell>
          <cell r="F1867">
            <v>490371.04</v>
          </cell>
          <cell r="G1867">
            <v>0</v>
          </cell>
          <cell r="H1867">
            <v>490371.04</v>
          </cell>
          <cell r="K1867">
            <v>485634.12</v>
          </cell>
        </row>
        <row r="1868">
          <cell r="C1868" t="str">
            <v>UGN27170</v>
          </cell>
          <cell r="F1868">
            <v>0</v>
          </cell>
          <cell r="G1868">
            <v>0</v>
          </cell>
          <cell r="H1868">
            <v>0</v>
          </cell>
          <cell r="K1868">
            <v>1000</v>
          </cell>
        </row>
        <row r="1869">
          <cell r="C1869" t="str">
            <v>UGN27170</v>
          </cell>
          <cell r="F1869">
            <v>907.38</v>
          </cell>
          <cell r="G1869">
            <v>0</v>
          </cell>
          <cell r="H1869">
            <v>907.38</v>
          </cell>
          <cell r="K1869">
            <v>4.2</v>
          </cell>
        </row>
        <row r="1870">
          <cell r="C1870" t="str">
            <v>UGN27190</v>
          </cell>
          <cell r="F1870">
            <v>0</v>
          </cell>
          <cell r="G1870">
            <v>0</v>
          </cell>
          <cell r="H1870">
            <v>0</v>
          </cell>
          <cell r="K1870">
            <v>1000</v>
          </cell>
        </row>
        <row r="1871">
          <cell r="C1871" t="str">
            <v>UGN27230</v>
          </cell>
          <cell r="F1871">
            <v>907.38</v>
          </cell>
          <cell r="G1871">
            <v>0</v>
          </cell>
          <cell r="H1871">
            <v>907.38</v>
          </cell>
          <cell r="K1871">
            <v>4.2</v>
          </cell>
        </row>
        <row r="1872">
          <cell r="C1872" t="str">
            <v>UGN27240</v>
          </cell>
          <cell r="F1872">
            <v>31586.080000000002</v>
          </cell>
          <cell r="G1872">
            <v>0</v>
          </cell>
          <cell r="H1872">
            <v>31586.080000000002</v>
          </cell>
          <cell r="K1872">
            <v>179630.81</v>
          </cell>
        </row>
        <row r="1873">
          <cell r="C1873" t="str">
            <v>UGN27250</v>
          </cell>
          <cell r="F1873">
            <v>0</v>
          </cell>
          <cell r="G1873">
            <v>0</v>
          </cell>
          <cell r="H1873">
            <v>0</v>
          </cell>
          <cell r="K1873">
            <v>33394.51</v>
          </cell>
        </row>
        <row r="1874">
          <cell r="C1874" t="str">
            <v>UGN27250</v>
          </cell>
          <cell r="F1874">
            <v>0</v>
          </cell>
          <cell r="G1874">
            <v>0</v>
          </cell>
          <cell r="H1874">
            <v>0</v>
          </cell>
          <cell r="K1874">
            <v>1771755.49</v>
          </cell>
        </row>
        <row r="1875">
          <cell r="C1875" t="str">
            <v>UGN27250</v>
          </cell>
          <cell r="F1875">
            <v>0</v>
          </cell>
          <cell r="G1875">
            <v>0</v>
          </cell>
          <cell r="H1875">
            <v>0</v>
          </cell>
          <cell r="K1875">
            <v>500</v>
          </cell>
        </row>
        <row r="1876">
          <cell r="C1876" t="str">
            <v>UGN27250</v>
          </cell>
          <cell r="F1876">
            <v>0</v>
          </cell>
          <cell r="G1876">
            <v>0</v>
          </cell>
          <cell r="H1876">
            <v>0</v>
          </cell>
          <cell r="K1876">
            <v>301</v>
          </cell>
        </row>
        <row r="1877">
          <cell r="C1877" t="str">
            <v>UGN27250</v>
          </cell>
          <cell r="F1877">
            <v>1000</v>
          </cell>
          <cell r="G1877">
            <v>0</v>
          </cell>
          <cell r="H1877">
            <v>1000</v>
          </cell>
          <cell r="K1877">
            <v>0</v>
          </cell>
        </row>
        <row r="1878">
          <cell r="C1878" t="str">
            <v>UGN27260</v>
          </cell>
          <cell r="F1878">
            <v>261227.63</v>
          </cell>
          <cell r="G1878">
            <v>0</v>
          </cell>
          <cell r="H1878">
            <v>261227.63</v>
          </cell>
          <cell r="K1878">
            <v>202296.19</v>
          </cell>
        </row>
        <row r="1879">
          <cell r="C1879" t="str">
            <v>UGN27270</v>
          </cell>
          <cell r="F1879">
            <v>2024.65</v>
          </cell>
          <cell r="G1879">
            <v>0</v>
          </cell>
          <cell r="H1879">
            <v>2024.65</v>
          </cell>
          <cell r="K1879">
            <v>155.15</v>
          </cell>
        </row>
        <row r="1880">
          <cell r="C1880" t="str">
            <v>UGN27280</v>
          </cell>
          <cell r="F1880">
            <v>490371.04</v>
          </cell>
          <cell r="G1880">
            <v>0</v>
          </cell>
          <cell r="H1880">
            <v>490371.04</v>
          </cell>
          <cell r="K1880">
            <v>485634.12</v>
          </cell>
        </row>
        <row r="1881">
          <cell r="C1881" t="str">
            <v>UGN32020</v>
          </cell>
          <cell r="F1881">
            <v>689455.89</v>
          </cell>
          <cell r="G1881">
            <v>0</v>
          </cell>
          <cell r="H1881">
            <v>689455.89</v>
          </cell>
          <cell r="K1881">
            <v>706286.27</v>
          </cell>
        </row>
        <row r="1882">
          <cell r="C1882" t="str">
            <v>UGN32020</v>
          </cell>
          <cell r="F1882">
            <v>156549.57999999999</v>
          </cell>
          <cell r="G1882">
            <v>0</v>
          </cell>
          <cell r="H1882">
            <v>156549.57999999999</v>
          </cell>
          <cell r="K1882">
            <v>206643.76</v>
          </cell>
        </row>
        <row r="1883">
          <cell r="C1883" t="str">
            <v>UGN32020</v>
          </cell>
          <cell r="F1883">
            <v>890.49</v>
          </cell>
          <cell r="G1883">
            <v>0</v>
          </cell>
          <cell r="H1883">
            <v>890.49</v>
          </cell>
          <cell r="K1883">
            <v>2288.16</v>
          </cell>
        </row>
        <row r="1884">
          <cell r="C1884" t="str">
            <v>UGN32020</v>
          </cell>
          <cell r="F1884">
            <v>61095.24</v>
          </cell>
          <cell r="G1884">
            <v>0</v>
          </cell>
          <cell r="H1884">
            <v>61095.24</v>
          </cell>
          <cell r="K1884">
            <v>48986.9</v>
          </cell>
        </row>
        <row r="1885">
          <cell r="C1885" t="str">
            <v>UGN32020</v>
          </cell>
          <cell r="F1885">
            <v>23446.87</v>
          </cell>
          <cell r="G1885">
            <v>0</v>
          </cell>
          <cell r="H1885">
            <v>23446.87</v>
          </cell>
          <cell r="K1885">
            <v>24409.01</v>
          </cell>
        </row>
        <row r="1886">
          <cell r="C1886" t="str">
            <v>UGN32020</v>
          </cell>
          <cell r="F1886">
            <v>222.8</v>
          </cell>
          <cell r="G1886">
            <v>0</v>
          </cell>
          <cell r="H1886">
            <v>222.8</v>
          </cell>
          <cell r="K1886">
            <v>134.79</v>
          </cell>
        </row>
        <row r="1887">
          <cell r="C1887" t="str">
            <v>UGN32020</v>
          </cell>
          <cell r="F1887">
            <v>2978.7</v>
          </cell>
          <cell r="G1887">
            <v>0</v>
          </cell>
          <cell r="H1887">
            <v>2978.7</v>
          </cell>
          <cell r="K1887">
            <v>4546.03</v>
          </cell>
        </row>
        <row r="1888">
          <cell r="C1888" t="str">
            <v>UGN32020</v>
          </cell>
          <cell r="F1888">
            <v>93719.91</v>
          </cell>
          <cell r="G1888">
            <v>0</v>
          </cell>
          <cell r="H1888">
            <v>93719.91</v>
          </cell>
          <cell r="K1888">
            <v>195283.35</v>
          </cell>
        </row>
        <row r="1889">
          <cell r="C1889" t="str">
            <v>UGN32020</v>
          </cell>
          <cell r="F1889">
            <v>109210.03</v>
          </cell>
          <cell r="G1889">
            <v>0</v>
          </cell>
          <cell r="H1889">
            <v>109210.03</v>
          </cell>
          <cell r="K1889">
            <v>106569.34</v>
          </cell>
        </row>
        <row r="1890">
          <cell r="C1890" t="str">
            <v>UGN32020</v>
          </cell>
          <cell r="F1890">
            <v>1583.68</v>
          </cell>
          <cell r="G1890">
            <v>0</v>
          </cell>
          <cell r="H1890">
            <v>1583.68</v>
          </cell>
          <cell r="K1890">
            <v>994.63</v>
          </cell>
        </row>
        <row r="1891">
          <cell r="C1891" t="str">
            <v>UGN32020</v>
          </cell>
          <cell r="F1891">
            <v>96283.96</v>
          </cell>
          <cell r="G1891">
            <v>0</v>
          </cell>
          <cell r="H1891">
            <v>96283.96</v>
          </cell>
          <cell r="K1891">
            <v>136736.29</v>
          </cell>
        </row>
        <row r="1892">
          <cell r="C1892" t="str">
            <v>UGN32020</v>
          </cell>
          <cell r="F1892">
            <v>14478.64</v>
          </cell>
          <cell r="G1892">
            <v>0</v>
          </cell>
          <cell r="H1892">
            <v>14478.64</v>
          </cell>
          <cell r="K1892">
            <v>126500</v>
          </cell>
        </row>
        <row r="1893">
          <cell r="C1893" t="str">
            <v>UGN32025X</v>
          </cell>
          <cell r="F1893">
            <v>689455.89</v>
          </cell>
          <cell r="G1893">
            <v>0</v>
          </cell>
          <cell r="H1893">
            <v>689455.89</v>
          </cell>
          <cell r="K1893">
            <v>706286.27</v>
          </cell>
        </row>
        <row r="1894">
          <cell r="C1894" t="str">
            <v>UGN32025X</v>
          </cell>
          <cell r="F1894">
            <v>156549.57999999999</v>
          </cell>
          <cell r="G1894">
            <v>0</v>
          </cell>
          <cell r="H1894">
            <v>156549.57999999999</v>
          </cell>
          <cell r="K1894">
            <v>206643.76</v>
          </cell>
        </row>
        <row r="1895">
          <cell r="C1895" t="str">
            <v>UGN32025X</v>
          </cell>
          <cell r="F1895">
            <v>890.49</v>
          </cell>
          <cell r="G1895">
            <v>0</v>
          </cell>
          <cell r="H1895">
            <v>890.49</v>
          </cell>
          <cell r="K1895">
            <v>2288.16</v>
          </cell>
        </row>
        <row r="1896">
          <cell r="C1896" t="str">
            <v>UGN32025X</v>
          </cell>
          <cell r="F1896">
            <v>61095.24</v>
          </cell>
          <cell r="G1896">
            <v>0</v>
          </cell>
          <cell r="H1896">
            <v>61095.24</v>
          </cell>
          <cell r="K1896">
            <v>48986.9</v>
          </cell>
        </row>
        <row r="1897">
          <cell r="C1897" t="str">
            <v>UGN32025X</v>
          </cell>
          <cell r="F1897">
            <v>23446.87</v>
          </cell>
          <cell r="G1897">
            <v>0</v>
          </cell>
          <cell r="H1897">
            <v>23446.87</v>
          </cell>
          <cell r="K1897">
            <v>24409.01</v>
          </cell>
        </row>
        <row r="1898">
          <cell r="C1898" t="str">
            <v>UGN32025X</v>
          </cell>
          <cell r="F1898">
            <v>222.8</v>
          </cell>
          <cell r="G1898">
            <v>0</v>
          </cell>
          <cell r="H1898">
            <v>222.8</v>
          </cell>
          <cell r="K1898">
            <v>134.79</v>
          </cell>
        </row>
        <row r="1899">
          <cell r="C1899" t="str">
            <v>UGN32030X</v>
          </cell>
          <cell r="F1899">
            <v>2978.7</v>
          </cell>
          <cell r="G1899">
            <v>0</v>
          </cell>
          <cell r="H1899">
            <v>2978.7</v>
          </cell>
          <cell r="K1899">
            <v>4546.03</v>
          </cell>
        </row>
        <row r="1900">
          <cell r="C1900" t="str">
            <v>UGN32030X</v>
          </cell>
          <cell r="F1900">
            <v>93719.91</v>
          </cell>
          <cell r="G1900">
            <v>0</v>
          </cell>
          <cell r="H1900">
            <v>93719.91</v>
          </cell>
          <cell r="K1900">
            <v>195283.35</v>
          </cell>
        </row>
        <row r="1901">
          <cell r="C1901" t="str">
            <v>UGN32030X</v>
          </cell>
          <cell r="F1901">
            <v>109210.03</v>
          </cell>
          <cell r="G1901">
            <v>0</v>
          </cell>
          <cell r="H1901">
            <v>109210.03</v>
          </cell>
          <cell r="K1901">
            <v>106569.34</v>
          </cell>
        </row>
        <row r="1902">
          <cell r="C1902" t="str">
            <v>UGN32030X</v>
          </cell>
          <cell r="F1902">
            <v>1583.68</v>
          </cell>
          <cell r="G1902">
            <v>0</v>
          </cell>
          <cell r="H1902">
            <v>1583.68</v>
          </cell>
          <cell r="K1902">
            <v>994.63</v>
          </cell>
        </row>
        <row r="1903">
          <cell r="C1903" t="str">
            <v>UGN32030X</v>
          </cell>
          <cell r="F1903">
            <v>96283.96</v>
          </cell>
          <cell r="G1903">
            <v>0</v>
          </cell>
          <cell r="H1903">
            <v>96283.96</v>
          </cell>
          <cell r="K1903">
            <v>136736.29</v>
          </cell>
        </row>
        <row r="1904">
          <cell r="C1904" t="str">
            <v>UGN32030X</v>
          </cell>
          <cell r="F1904">
            <v>14478.64</v>
          </cell>
          <cell r="G1904">
            <v>0</v>
          </cell>
          <cell r="H1904">
            <v>14478.64</v>
          </cell>
          <cell r="K1904">
            <v>126500</v>
          </cell>
        </row>
        <row r="1905">
          <cell r="C1905" t="str">
            <v>UGN32050</v>
          </cell>
          <cell r="F1905">
            <v>25775.67</v>
          </cell>
          <cell r="G1905">
            <v>0</v>
          </cell>
          <cell r="H1905">
            <v>25775.67</v>
          </cell>
          <cell r="K1905">
            <v>2857.17</v>
          </cell>
        </row>
        <row r="1906">
          <cell r="C1906" t="str">
            <v>UGN32050</v>
          </cell>
          <cell r="F1906">
            <v>-7307.25</v>
          </cell>
          <cell r="G1906">
            <v>0</v>
          </cell>
          <cell r="H1906">
            <v>-7307.25</v>
          </cell>
          <cell r="K1906">
            <v>5976.08</v>
          </cell>
        </row>
        <row r="1907">
          <cell r="C1907" t="str">
            <v>UGN32050</v>
          </cell>
          <cell r="F1907">
            <v>6946.05</v>
          </cell>
          <cell r="G1907">
            <v>0</v>
          </cell>
          <cell r="H1907">
            <v>6946.05</v>
          </cell>
          <cell r="K1907">
            <v>2458.09</v>
          </cell>
        </row>
        <row r="1908">
          <cell r="C1908" t="str">
            <v>UGN32050</v>
          </cell>
          <cell r="F1908">
            <v>96.12</v>
          </cell>
          <cell r="G1908">
            <v>0</v>
          </cell>
          <cell r="H1908">
            <v>96.12</v>
          </cell>
          <cell r="K1908">
            <v>47.06</v>
          </cell>
        </row>
        <row r="1909">
          <cell r="C1909" t="str">
            <v>UGN32050</v>
          </cell>
          <cell r="F1909">
            <v>18.36</v>
          </cell>
          <cell r="G1909">
            <v>0</v>
          </cell>
          <cell r="H1909">
            <v>18.36</v>
          </cell>
          <cell r="K1909">
            <v>15.07</v>
          </cell>
        </row>
        <row r="1910">
          <cell r="C1910" t="str">
            <v>UGN32050</v>
          </cell>
          <cell r="F1910">
            <v>-102.96</v>
          </cell>
          <cell r="G1910">
            <v>0</v>
          </cell>
          <cell r="H1910">
            <v>-102.96</v>
          </cell>
          <cell r="K1910">
            <v>-429.16</v>
          </cell>
        </row>
        <row r="1911">
          <cell r="C1911" t="str">
            <v>UGN32050</v>
          </cell>
          <cell r="F1911">
            <v>18359.34</v>
          </cell>
          <cell r="G1911">
            <v>0</v>
          </cell>
          <cell r="H1911">
            <v>18359.34</v>
          </cell>
          <cell r="K1911">
            <v>-16541.28</v>
          </cell>
        </row>
        <row r="1912">
          <cell r="C1912" t="str">
            <v>UGN32050</v>
          </cell>
          <cell r="F1912">
            <v>1278.26</v>
          </cell>
          <cell r="G1912">
            <v>0</v>
          </cell>
          <cell r="H1912">
            <v>1278.26</v>
          </cell>
          <cell r="K1912">
            <v>-5401.25</v>
          </cell>
        </row>
        <row r="1913">
          <cell r="C1913" t="str">
            <v>UGN32050</v>
          </cell>
          <cell r="F1913">
            <v>17.14</v>
          </cell>
          <cell r="G1913">
            <v>0</v>
          </cell>
          <cell r="H1913">
            <v>17.14</v>
          </cell>
          <cell r="K1913">
            <v>-72.33</v>
          </cell>
        </row>
        <row r="1914">
          <cell r="C1914" t="str">
            <v>UGN32050</v>
          </cell>
          <cell r="F1914">
            <v>3763.4</v>
          </cell>
          <cell r="G1914">
            <v>0</v>
          </cell>
          <cell r="H1914">
            <v>3763.4</v>
          </cell>
          <cell r="K1914">
            <v>-7039.31</v>
          </cell>
        </row>
        <row r="1915">
          <cell r="C1915" t="str">
            <v>UGN32050</v>
          </cell>
          <cell r="F1915">
            <v>220586.55</v>
          </cell>
          <cell r="G1915">
            <v>0</v>
          </cell>
          <cell r="H1915">
            <v>220586.55</v>
          </cell>
          <cell r="K1915">
            <v>85900.87</v>
          </cell>
        </row>
        <row r="1916">
          <cell r="C1916" t="str">
            <v>UGN32055X</v>
          </cell>
          <cell r="F1916">
            <v>25775.67</v>
          </cell>
          <cell r="G1916">
            <v>0</v>
          </cell>
          <cell r="H1916">
            <v>25775.67</v>
          </cell>
          <cell r="K1916">
            <v>2857.17</v>
          </cell>
        </row>
        <row r="1917">
          <cell r="C1917" t="str">
            <v>UGN32060X</v>
          </cell>
          <cell r="F1917">
            <v>-7307.25</v>
          </cell>
          <cell r="G1917">
            <v>0</v>
          </cell>
          <cell r="H1917">
            <v>-7307.25</v>
          </cell>
          <cell r="K1917">
            <v>5976.08</v>
          </cell>
        </row>
        <row r="1918">
          <cell r="C1918" t="str">
            <v>UGN32060X</v>
          </cell>
          <cell r="F1918">
            <v>6946.05</v>
          </cell>
          <cell r="G1918">
            <v>0</v>
          </cell>
          <cell r="H1918">
            <v>6946.05</v>
          </cell>
          <cell r="K1918">
            <v>2458.09</v>
          </cell>
        </row>
        <row r="1919">
          <cell r="C1919" t="str">
            <v>UGN32060X</v>
          </cell>
          <cell r="F1919">
            <v>96.12</v>
          </cell>
          <cell r="G1919">
            <v>0</v>
          </cell>
          <cell r="H1919">
            <v>96.12</v>
          </cell>
          <cell r="K1919">
            <v>47.06</v>
          </cell>
        </row>
        <row r="1920">
          <cell r="C1920" t="str">
            <v>UGN32060X</v>
          </cell>
          <cell r="F1920">
            <v>18.36</v>
          </cell>
          <cell r="G1920">
            <v>0</v>
          </cell>
          <cell r="H1920">
            <v>18.36</v>
          </cell>
          <cell r="K1920">
            <v>15.07</v>
          </cell>
        </row>
        <row r="1921">
          <cell r="C1921" t="str">
            <v>UGN32060X</v>
          </cell>
          <cell r="F1921">
            <v>-102.96</v>
          </cell>
          <cell r="G1921">
            <v>0</v>
          </cell>
          <cell r="H1921">
            <v>-102.96</v>
          </cell>
          <cell r="K1921">
            <v>-429.16</v>
          </cell>
        </row>
        <row r="1922">
          <cell r="C1922" t="str">
            <v>UGN32060X</v>
          </cell>
          <cell r="F1922">
            <v>18359.34</v>
          </cell>
          <cell r="G1922">
            <v>0</v>
          </cell>
          <cell r="H1922">
            <v>18359.34</v>
          </cell>
          <cell r="K1922">
            <v>-16541.28</v>
          </cell>
        </row>
        <row r="1923">
          <cell r="C1923" t="str">
            <v>UGN32060X</v>
          </cell>
          <cell r="F1923">
            <v>1278.26</v>
          </cell>
          <cell r="G1923">
            <v>0</v>
          </cell>
          <cell r="H1923">
            <v>1278.26</v>
          </cell>
          <cell r="K1923">
            <v>-5401.25</v>
          </cell>
        </row>
        <row r="1924">
          <cell r="C1924" t="str">
            <v>UGN32060X</v>
          </cell>
          <cell r="F1924">
            <v>17.14</v>
          </cell>
          <cell r="G1924">
            <v>0</v>
          </cell>
          <cell r="H1924">
            <v>17.14</v>
          </cell>
          <cell r="K1924">
            <v>-72.33</v>
          </cell>
        </row>
        <row r="1925">
          <cell r="C1925" t="str">
            <v>UGN32060X</v>
          </cell>
          <cell r="F1925">
            <v>3763.4</v>
          </cell>
          <cell r="G1925">
            <v>0</v>
          </cell>
          <cell r="H1925">
            <v>3763.4</v>
          </cell>
          <cell r="K1925">
            <v>-7039.31</v>
          </cell>
        </row>
        <row r="1926">
          <cell r="C1926" t="str">
            <v>UGN32060X</v>
          </cell>
          <cell r="F1926">
            <v>220586.55</v>
          </cell>
          <cell r="G1926">
            <v>0</v>
          </cell>
          <cell r="H1926">
            <v>220586.55</v>
          </cell>
          <cell r="K1926">
            <v>85900.87</v>
          </cell>
        </row>
        <row r="1927">
          <cell r="C1927" t="str">
            <v>UGN32070</v>
          </cell>
          <cell r="F1927">
            <v>224573.24</v>
          </cell>
          <cell r="G1927">
            <v>0</v>
          </cell>
          <cell r="H1927">
            <v>224573.24</v>
          </cell>
          <cell r="K1927">
            <v>235813.71</v>
          </cell>
        </row>
        <row r="1928">
          <cell r="C1928" t="str">
            <v>UGN32070</v>
          </cell>
          <cell r="F1928">
            <v>1274508.73</v>
          </cell>
          <cell r="G1928">
            <v>0</v>
          </cell>
          <cell r="H1928">
            <v>1274508.73</v>
          </cell>
          <cell r="K1928">
            <v>864701.83</v>
          </cell>
        </row>
        <row r="1929">
          <cell r="C1929" t="str">
            <v>UGN32070</v>
          </cell>
          <cell r="F1929">
            <v>1341392.0900000001</v>
          </cell>
          <cell r="G1929">
            <v>0</v>
          </cell>
          <cell r="H1929">
            <v>1341392.0900000001</v>
          </cell>
          <cell r="K1929">
            <v>587304.35</v>
          </cell>
        </row>
        <row r="1930">
          <cell r="C1930" t="str">
            <v>UGN32070</v>
          </cell>
          <cell r="F1930">
            <v>378774.95</v>
          </cell>
          <cell r="G1930">
            <v>0</v>
          </cell>
          <cell r="H1930">
            <v>378774.95</v>
          </cell>
          <cell r="K1930">
            <v>388335.07</v>
          </cell>
        </row>
        <row r="1931">
          <cell r="C1931" t="str">
            <v>UGN32070</v>
          </cell>
          <cell r="F1931">
            <v>276608.15999999997</v>
          </cell>
          <cell r="G1931">
            <v>0</v>
          </cell>
          <cell r="H1931">
            <v>276608.15999999997</v>
          </cell>
          <cell r="K1931">
            <v>282973.42</v>
          </cell>
        </row>
        <row r="1932">
          <cell r="C1932" t="str">
            <v>UGN32070</v>
          </cell>
          <cell r="F1932">
            <v>387943.48</v>
          </cell>
          <cell r="G1932">
            <v>0</v>
          </cell>
          <cell r="H1932">
            <v>387943.48</v>
          </cell>
          <cell r="K1932">
            <v>393626.82</v>
          </cell>
        </row>
        <row r="1933">
          <cell r="C1933" t="str">
            <v>UGN32070</v>
          </cell>
          <cell r="F1933">
            <v>24952.89</v>
          </cell>
          <cell r="G1933">
            <v>0</v>
          </cell>
          <cell r="H1933">
            <v>24952.89</v>
          </cell>
          <cell r="K1933">
            <v>18374.97</v>
          </cell>
        </row>
        <row r="1934">
          <cell r="C1934" t="str">
            <v>UGN32070</v>
          </cell>
          <cell r="F1934">
            <v>225288.35</v>
          </cell>
          <cell r="G1934">
            <v>0</v>
          </cell>
          <cell r="H1934">
            <v>225288.35</v>
          </cell>
          <cell r="K1934">
            <v>236826.26</v>
          </cell>
        </row>
        <row r="1935">
          <cell r="C1935" t="str">
            <v>UGN32070</v>
          </cell>
          <cell r="F1935">
            <v>245226.6</v>
          </cell>
          <cell r="G1935">
            <v>0</v>
          </cell>
          <cell r="H1935">
            <v>245226.6</v>
          </cell>
          <cell r="K1935">
            <v>225810.73</v>
          </cell>
        </row>
        <row r="1936">
          <cell r="C1936" t="str">
            <v>UGN32070</v>
          </cell>
          <cell r="F1936">
            <v>208695.79</v>
          </cell>
          <cell r="G1936">
            <v>0</v>
          </cell>
          <cell r="H1936">
            <v>208695.79</v>
          </cell>
          <cell r="K1936">
            <v>216252.79</v>
          </cell>
        </row>
        <row r="1937">
          <cell r="C1937" t="str">
            <v>UGN32070</v>
          </cell>
          <cell r="F1937">
            <v>85755.15</v>
          </cell>
          <cell r="G1937">
            <v>0</v>
          </cell>
          <cell r="H1937">
            <v>85755.15</v>
          </cell>
          <cell r="K1937">
            <v>73960.53</v>
          </cell>
        </row>
        <row r="1938">
          <cell r="C1938" t="str">
            <v>UGN32070</v>
          </cell>
          <cell r="F1938">
            <v>4514.4799999999996</v>
          </cell>
          <cell r="G1938">
            <v>0</v>
          </cell>
          <cell r="H1938">
            <v>4514.4799999999996</v>
          </cell>
          <cell r="K1938">
            <v>2426.8200000000002</v>
          </cell>
        </row>
        <row r="1939">
          <cell r="C1939" t="str">
            <v>UGN32070</v>
          </cell>
          <cell r="F1939">
            <v>0</v>
          </cell>
          <cell r="G1939">
            <v>0</v>
          </cell>
          <cell r="H1939">
            <v>0</v>
          </cell>
          <cell r="K1939">
            <v>275.45</v>
          </cell>
        </row>
        <row r="1940">
          <cell r="C1940" t="str">
            <v>UGN32070</v>
          </cell>
          <cell r="F1940">
            <v>3303.32</v>
          </cell>
          <cell r="G1940">
            <v>0</v>
          </cell>
          <cell r="H1940">
            <v>3303.32</v>
          </cell>
          <cell r="K1940">
            <v>13336.57</v>
          </cell>
        </row>
        <row r="1941">
          <cell r="C1941" t="str">
            <v>UGN32070</v>
          </cell>
          <cell r="F1941">
            <v>285222.67</v>
          </cell>
          <cell r="G1941">
            <v>0</v>
          </cell>
          <cell r="H1941">
            <v>285222.67</v>
          </cell>
          <cell r="K1941">
            <v>395046.5</v>
          </cell>
        </row>
        <row r="1942">
          <cell r="C1942" t="str">
            <v>UGN32070</v>
          </cell>
          <cell r="F1942">
            <v>889977.62</v>
          </cell>
          <cell r="G1942">
            <v>0</v>
          </cell>
          <cell r="H1942">
            <v>889977.62</v>
          </cell>
          <cell r="K1942">
            <v>904522.06</v>
          </cell>
        </row>
        <row r="1943">
          <cell r="C1943" t="str">
            <v>UGN32070</v>
          </cell>
          <cell r="F1943">
            <v>6932.93</v>
          </cell>
          <cell r="G1943">
            <v>0</v>
          </cell>
          <cell r="H1943">
            <v>6932.93</v>
          </cell>
          <cell r="K1943">
            <v>6435.17</v>
          </cell>
        </row>
        <row r="1944">
          <cell r="C1944" t="str">
            <v>UGN32075X</v>
          </cell>
          <cell r="F1944">
            <v>224573.24</v>
          </cell>
          <cell r="G1944">
            <v>0</v>
          </cell>
          <cell r="H1944">
            <v>224573.24</v>
          </cell>
          <cell r="K1944">
            <v>235813.71</v>
          </cell>
        </row>
        <row r="1945">
          <cell r="C1945" t="str">
            <v>UGN32075X</v>
          </cell>
          <cell r="F1945">
            <v>1274508.73</v>
          </cell>
          <cell r="G1945">
            <v>0</v>
          </cell>
          <cell r="H1945">
            <v>1274508.73</v>
          </cell>
          <cell r="K1945">
            <v>864701.83</v>
          </cell>
        </row>
        <row r="1946">
          <cell r="C1946" t="str">
            <v>UGN32075X</v>
          </cell>
          <cell r="F1946">
            <v>1341392.0900000001</v>
          </cell>
          <cell r="G1946">
            <v>0</v>
          </cell>
          <cell r="H1946">
            <v>1341392.0900000001</v>
          </cell>
          <cell r="K1946">
            <v>587304.35</v>
          </cell>
        </row>
        <row r="1947">
          <cell r="C1947" t="str">
            <v>UGN32080X</v>
          </cell>
          <cell r="F1947">
            <v>378774.95</v>
          </cell>
          <cell r="G1947">
            <v>0</v>
          </cell>
          <cell r="H1947">
            <v>378774.95</v>
          </cell>
          <cell r="K1947">
            <v>388335.07</v>
          </cell>
        </row>
        <row r="1948">
          <cell r="C1948" t="str">
            <v>UGN32080X</v>
          </cell>
          <cell r="F1948">
            <v>276608.15999999997</v>
          </cell>
          <cell r="G1948">
            <v>0</v>
          </cell>
          <cell r="H1948">
            <v>276608.15999999997</v>
          </cell>
          <cell r="K1948">
            <v>282973.42</v>
          </cell>
        </row>
        <row r="1949">
          <cell r="C1949" t="str">
            <v>UGN32080X</v>
          </cell>
          <cell r="F1949">
            <v>387943.48</v>
          </cell>
          <cell r="G1949">
            <v>0</v>
          </cell>
          <cell r="H1949">
            <v>387943.48</v>
          </cell>
          <cell r="K1949">
            <v>393626.82</v>
          </cell>
        </row>
        <row r="1950">
          <cell r="C1950" t="str">
            <v>UGN32080X</v>
          </cell>
          <cell r="F1950">
            <v>24952.89</v>
          </cell>
          <cell r="G1950">
            <v>0</v>
          </cell>
          <cell r="H1950">
            <v>24952.89</v>
          </cell>
          <cell r="K1950">
            <v>18374.97</v>
          </cell>
        </row>
        <row r="1951">
          <cell r="C1951" t="str">
            <v>UGN32080X</v>
          </cell>
          <cell r="F1951">
            <v>225288.35</v>
          </cell>
          <cell r="G1951">
            <v>0</v>
          </cell>
          <cell r="H1951">
            <v>225288.35</v>
          </cell>
          <cell r="K1951">
            <v>236826.26</v>
          </cell>
        </row>
        <row r="1952">
          <cell r="C1952" t="str">
            <v>UGN32080X</v>
          </cell>
          <cell r="F1952">
            <v>245226.6</v>
          </cell>
          <cell r="G1952">
            <v>0</v>
          </cell>
          <cell r="H1952">
            <v>245226.6</v>
          </cell>
          <cell r="K1952">
            <v>225810.73</v>
          </cell>
        </row>
        <row r="1953">
          <cell r="C1953" t="str">
            <v>UGN32080X</v>
          </cell>
          <cell r="F1953">
            <v>208695.79</v>
          </cell>
          <cell r="G1953">
            <v>0</v>
          </cell>
          <cell r="H1953">
            <v>208695.79</v>
          </cell>
          <cell r="K1953">
            <v>216252.79</v>
          </cell>
        </row>
        <row r="1954">
          <cell r="C1954" t="str">
            <v>UGN32080X</v>
          </cell>
          <cell r="F1954">
            <v>85755.15</v>
          </cell>
          <cell r="G1954">
            <v>0</v>
          </cell>
          <cell r="H1954">
            <v>85755.15</v>
          </cell>
          <cell r="K1954">
            <v>73960.53</v>
          </cell>
        </row>
        <row r="1955">
          <cell r="C1955" t="str">
            <v>UGN32080X</v>
          </cell>
          <cell r="F1955">
            <v>4514.4799999999996</v>
          </cell>
          <cell r="G1955">
            <v>0</v>
          </cell>
          <cell r="H1955">
            <v>4514.4799999999996</v>
          </cell>
          <cell r="K1955">
            <v>2426.8200000000002</v>
          </cell>
        </row>
        <row r="1956">
          <cell r="C1956" t="str">
            <v>UGN32080X</v>
          </cell>
          <cell r="F1956">
            <v>0</v>
          </cell>
          <cell r="G1956">
            <v>0</v>
          </cell>
          <cell r="H1956">
            <v>0</v>
          </cell>
          <cell r="K1956">
            <v>275.45</v>
          </cell>
        </row>
        <row r="1957">
          <cell r="C1957" t="str">
            <v>UGN32080X</v>
          </cell>
          <cell r="F1957">
            <v>3303.32</v>
          </cell>
          <cell r="G1957">
            <v>0</v>
          </cell>
          <cell r="H1957">
            <v>3303.32</v>
          </cell>
          <cell r="K1957">
            <v>13336.57</v>
          </cell>
        </row>
        <row r="1958">
          <cell r="C1958" t="str">
            <v>UGN32085X</v>
          </cell>
          <cell r="F1958">
            <v>285222.67</v>
          </cell>
          <cell r="G1958">
            <v>0</v>
          </cell>
          <cell r="H1958">
            <v>285222.67</v>
          </cell>
          <cell r="K1958">
            <v>395046.5</v>
          </cell>
        </row>
        <row r="1959">
          <cell r="C1959" t="str">
            <v>UGN32090X</v>
          </cell>
          <cell r="F1959">
            <v>889977.62</v>
          </cell>
          <cell r="G1959">
            <v>0</v>
          </cell>
          <cell r="H1959">
            <v>889977.62</v>
          </cell>
          <cell r="K1959">
            <v>904522.06</v>
          </cell>
        </row>
        <row r="1960">
          <cell r="C1960" t="str">
            <v>UGN32095X</v>
          </cell>
          <cell r="F1960">
            <v>6932.93</v>
          </cell>
          <cell r="G1960">
            <v>0</v>
          </cell>
          <cell r="H1960">
            <v>6932.93</v>
          </cell>
          <cell r="K1960">
            <v>6435.17</v>
          </cell>
        </row>
        <row r="1961">
          <cell r="C1961" t="str">
            <v>UGN32100</v>
          </cell>
          <cell r="F1961">
            <v>2803.6</v>
          </cell>
          <cell r="G1961">
            <v>0</v>
          </cell>
          <cell r="H1961">
            <v>2803.6</v>
          </cell>
          <cell r="K1961">
            <v>1487.92</v>
          </cell>
        </row>
        <row r="1962">
          <cell r="C1962" t="str">
            <v>UGN32110X</v>
          </cell>
          <cell r="F1962">
            <v>2803.6</v>
          </cell>
          <cell r="G1962">
            <v>0</v>
          </cell>
          <cell r="H1962">
            <v>2803.6</v>
          </cell>
          <cell r="K1962">
            <v>1487.92</v>
          </cell>
        </row>
        <row r="1963">
          <cell r="C1963" t="str">
            <v>UGN32125</v>
          </cell>
          <cell r="F1963">
            <v>211595.15</v>
          </cell>
          <cell r="G1963">
            <v>0</v>
          </cell>
          <cell r="H1963">
            <v>211595.15</v>
          </cell>
          <cell r="K1963">
            <v>187045.7</v>
          </cell>
        </row>
        <row r="1964">
          <cell r="C1964" t="str">
            <v>UGN32125</v>
          </cell>
          <cell r="F1964">
            <v>938107.96</v>
          </cell>
          <cell r="G1964">
            <v>0</v>
          </cell>
          <cell r="H1964">
            <v>938107.96</v>
          </cell>
          <cell r="K1964">
            <v>1136101.31</v>
          </cell>
        </row>
        <row r="1965">
          <cell r="C1965" t="str">
            <v>UGN32125</v>
          </cell>
          <cell r="F1965">
            <v>267.33</v>
          </cell>
          <cell r="G1965">
            <v>0</v>
          </cell>
          <cell r="H1965">
            <v>267.33</v>
          </cell>
          <cell r="K1965">
            <v>2051.06</v>
          </cell>
        </row>
        <row r="1966">
          <cell r="C1966" t="str">
            <v>UGN32125</v>
          </cell>
          <cell r="F1966">
            <v>37269.870000000003</v>
          </cell>
          <cell r="G1966">
            <v>0</v>
          </cell>
          <cell r="H1966">
            <v>37269.870000000003</v>
          </cell>
          <cell r="K1966">
            <v>25686.799999999999</v>
          </cell>
        </row>
        <row r="1967">
          <cell r="C1967" t="str">
            <v>UGN32125</v>
          </cell>
          <cell r="F1967">
            <v>27186.880000000001</v>
          </cell>
          <cell r="G1967">
            <v>0</v>
          </cell>
          <cell r="H1967">
            <v>27186.880000000001</v>
          </cell>
          <cell r="K1967">
            <v>36008.14</v>
          </cell>
        </row>
        <row r="1968">
          <cell r="C1968" t="str">
            <v>UGN32125</v>
          </cell>
          <cell r="F1968">
            <v>199985.74</v>
          </cell>
          <cell r="G1968">
            <v>0</v>
          </cell>
          <cell r="H1968">
            <v>199985.74</v>
          </cell>
          <cell r="K1968">
            <v>170338.87</v>
          </cell>
        </row>
        <row r="1969">
          <cell r="C1969" t="str">
            <v>UGN32125</v>
          </cell>
          <cell r="F1969">
            <v>715.87</v>
          </cell>
          <cell r="G1969">
            <v>0</v>
          </cell>
          <cell r="H1969">
            <v>715.87</v>
          </cell>
          <cell r="K1969">
            <v>260.25</v>
          </cell>
        </row>
        <row r="1970">
          <cell r="C1970" t="str">
            <v>UGN32125</v>
          </cell>
          <cell r="F1970">
            <v>1377.6</v>
          </cell>
          <cell r="G1970">
            <v>0</v>
          </cell>
          <cell r="H1970">
            <v>1377.6</v>
          </cell>
          <cell r="K1970">
            <v>917.3</v>
          </cell>
        </row>
        <row r="1971">
          <cell r="C1971" t="str">
            <v>UGN32125</v>
          </cell>
          <cell r="F1971">
            <v>17143</v>
          </cell>
          <cell r="G1971">
            <v>0</v>
          </cell>
          <cell r="H1971">
            <v>17143</v>
          </cell>
          <cell r="K1971">
            <v>11790.25</v>
          </cell>
        </row>
        <row r="1972">
          <cell r="C1972" t="str">
            <v>UGN32125</v>
          </cell>
          <cell r="F1972">
            <v>6816.98</v>
          </cell>
          <cell r="G1972">
            <v>0</v>
          </cell>
          <cell r="H1972">
            <v>6816.98</v>
          </cell>
          <cell r="K1972">
            <v>3727.75</v>
          </cell>
        </row>
        <row r="1973">
          <cell r="C1973" t="str">
            <v>UGN32125</v>
          </cell>
          <cell r="F1973">
            <v>-2231.1</v>
          </cell>
          <cell r="G1973">
            <v>0</v>
          </cell>
          <cell r="H1973">
            <v>-2231.1</v>
          </cell>
          <cell r="K1973">
            <v>2231.1</v>
          </cell>
        </row>
        <row r="1974">
          <cell r="C1974" t="str">
            <v>UGN32130</v>
          </cell>
          <cell r="F1974">
            <v>12391.14</v>
          </cell>
          <cell r="G1974">
            <v>0</v>
          </cell>
          <cell r="H1974">
            <v>12391.14</v>
          </cell>
          <cell r="K1974">
            <v>11771.61</v>
          </cell>
        </row>
        <row r="1975">
          <cell r="C1975" t="str">
            <v>UGN32135</v>
          </cell>
          <cell r="F1975">
            <v>44664.5</v>
          </cell>
          <cell r="G1975">
            <v>0</v>
          </cell>
          <cell r="H1975">
            <v>44664.5</v>
          </cell>
          <cell r="K1975">
            <v>-18318.240000000002</v>
          </cell>
        </row>
        <row r="1976">
          <cell r="C1976" t="str">
            <v>UGN32135</v>
          </cell>
          <cell r="F1976">
            <v>248973.57</v>
          </cell>
          <cell r="G1976">
            <v>0</v>
          </cell>
          <cell r="H1976">
            <v>248973.57</v>
          </cell>
          <cell r="K1976">
            <v>199533.79</v>
          </cell>
        </row>
        <row r="1977">
          <cell r="C1977" t="str">
            <v>UGN32135</v>
          </cell>
          <cell r="F1977">
            <v>24061.47</v>
          </cell>
          <cell r="G1977">
            <v>0</v>
          </cell>
          <cell r="H1977">
            <v>24061.47</v>
          </cell>
          <cell r="K1977">
            <v>33601.550000000003</v>
          </cell>
        </row>
        <row r="1978">
          <cell r="C1978" t="str">
            <v>UGN32135</v>
          </cell>
          <cell r="F1978">
            <v>181828.54</v>
          </cell>
          <cell r="G1978">
            <v>0</v>
          </cell>
          <cell r="H1978">
            <v>181828.54</v>
          </cell>
          <cell r="K1978">
            <v>198943.45</v>
          </cell>
        </row>
        <row r="1979">
          <cell r="C1979" t="str">
            <v>UGN32135</v>
          </cell>
          <cell r="F1979">
            <v>57454.27</v>
          </cell>
          <cell r="G1979">
            <v>0</v>
          </cell>
          <cell r="H1979">
            <v>57454.27</v>
          </cell>
          <cell r="K1979">
            <v>32938.31</v>
          </cell>
        </row>
        <row r="1980">
          <cell r="C1980" t="str">
            <v>UGN32135</v>
          </cell>
          <cell r="F1980">
            <v>106896.28</v>
          </cell>
          <cell r="G1980">
            <v>0</v>
          </cell>
          <cell r="H1980">
            <v>106896.28</v>
          </cell>
          <cell r="K1980">
            <v>85619.47</v>
          </cell>
        </row>
        <row r="1981">
          <cell r="C1981" t="str">
            <v>UGN32135</v>
          </cell>
          <cell r="F1981">
            <v>182907.09</v>
          </cell>
          <cell r="G1981">
            <v>0</v>
          </cell>
          <cell r="H1981">
            <v>182907.09</v>
          </cell>
          <cell r="K1981">
            <v>187442.62</v>
          </cell>
        </row>
        <row r="1982">
          <cell r="C1982" t="str">
            <v>UGN32135</v>
          </cell>
          <cell r="F1982">
            <v>230492.94</v>
          </cell>
          <cell r="G1982">
            <v>0</v>
          </cell>
          <cell r="H1982">
            <v>230492.94</v>
          </cell>
          <cell r="K1982">
            <v>231168.21</v>
          </cell>
        </row>
        <row r="1983">
          <cell r="C1983" t="str">
            <v>UGN32140X</v>
          </cell>
          <cell r="F1983">
            <v>44664.5</v>
          </cell>
          <cell r="G1983">
            <v>0</v>
          </cell>
          <cell r="H1983">
            <v>44664.5</v>
          </cell>
          <cell r="K1983">
            <v>-18318.240000000002</v>
          </cell>
        </row>
        <row r="1984">
          <cell r="C1984" t="str">
            <v>UGN32140X</v>
          </cell>
          <cell r="F1984">
            <v>248973.57</v>
          </cell>
          <cell r="G1984">
            <v>0</v>
          </cell>
          <cell r="H1984">
            <v>248973.57</v>
          </cell>
          <cell r="K1984">
            <v>199533.79</v>
          </cell>
        </row>
        <row r="1985">
          <cell r="C1985" t="str">
            <v>UGN32140X</v>
          </cell>
          <cell r="F1985">
            <v>24061.47</v>
          </cell>
          <cell r="G1985">
            <v>0</v>
          </cell>
          <cell r="H1985">
            <v>24061.47</v>
          </cell>
          <cell r="K1985">
            <v>33601.550000000003</v>
          </cell>
        </row>
        <row r="1986">
          <cell r="C1986" t="str">
            <v>UGN32145X</v>
          </cell>
          <cell r="F1986">
            <v>181828.54</v>
          </cell>
          <cell r="G1986">
            <v>0</v>
          </cell>
          <cell r="H1986">
            <v>181828.54</v>
          </cell>
          <cell r="K1986">
            <v>198943.45</v>
          </cell>
        </row>
        <row r="1987">
          <cell r="C1987" t="str">
            <v>UGN32150X</v>
          </cell>
          <cell r="F1987">
            <v>57454.27</v>
          </cell>
          <cell r="G1987">
            <v>0</v>
          </cell>
          <cell r="H1987">
            <v>57454.27</v>
          </cell>
          <cell r="K1987">
            <v>32938.31</v>
          </cell>
        </row>
        <row r="1988">
          <cell r="C1988" t="str">
            <v>UGN32150X</v>
          </cell>
          <cell r="F1988">
            <v>106896.28</v>
          </cell>
          <cell r="G1988">
            <v>0</v>
          </cell>
          <cell r="H1988">
            <v>106896.28</v>
          </cell>
          <cell r="K1988">
            <v>85619.47</v>
          </cell>
        </row>
        <row r="1989">
          <cell r="C1989" t="str">
            <v>UGN32150X</v>
          </cell>
          <cell r="F1989">
            <v>182907.09</v>
          </cell>
          <cell r="G1989">
            <v>0</v>
          </cell>
          <cell r="H1989">
            <v>182907.09</v>
          </cell>
          <cell r="K1989">
            <v>187442.62</v>
          </cell>
        </row>
        <row r="1990">
          <cell r="C1990" t="str">
            <v>UGN32150X</v>
          </cell>
          <cell r="F1990">
            <v>230492.94</v>
          </cell>
          <cell r="G1990">
            <v>0</v>
          </cell>
          <cell r="H1990">
            <v>230492.94</v>
          </cell>
          <cell r="K1990">
            <v>231168.21</v>
          </cell>
        </row>
        <row r="1991">
          <cell r="C1991" t="str">
            <v>UGN32155X</v>
          </cell>
          <cell r="F1991">
            <v>57454.27</v>
          </cell>
          <cell r="G1991">
            <v>0</v>
          </cell>
          <cell r="H1991">
            <v>57454.27</v>
          </cell>
          <cell r="K1991">
            <v>32938.31</v>
          </cell>
        </row>
        <row r="1992">
          <cell r="C1992" t="str">
            <v>UGN32160X</v>
          </cell>
          <cell r="F1992">
            <v>106896.28</v>
          </cell>
          <cell r="G1992">
            <v>0</v>
          </cell>
          <cell r="H1992">
            <v>106896.28</v>
          </cell>
          <cell r="K1992">
            <v>85619.47</v>
          </cell>
        </row>
        <row r="1993">
          <cell r="C1993" t="str">
            <v>UGN32165X</v>
          </cell>
          <cell r="F1993">
            <v>182907.09</v>
          </cell>
          <cell r="G1993">
            <v>0</v>
          </cell>
          <cell r="H1993">
            <v>182907.09</v>
          </cell>
          <cell r="K1993">
            <v>187442.62</v>
          </cell>
        </row>
        <row r="1994">
          <cell r="C1994" t="str">
            <v>UGN32175X</v>
          </cell>
          <cell r="F1994">
            <v>230492.94</v>
          </cell>
          <cell r="G1994">
            <v>0</v>
          </cell>
          <cell r="H1994">
            <v>230492.94</v>
          </cell>
          <cell r="K1994">
            <v>231168.21</v>
          </cell>
        </row>
        <row r="1995">
          <cell r="C1995" t="str">
            <v>UGN32180</v>
          </cell>
          <cell r="F1995">
            <v>5650.06</v>
          </cell>
          <cell r="G1995">
            <v>0</v>
          </cell>
          <cell r="H1995">
            <v>5650.06</v>
          </cell>
          <cell r="K1995">
            <v>10265.91</v>
          </cell>
        </row>
        <row r="1996">
          <cell r="C1996" t="str">
            <v>UGN32185</v>
          </cell>
          <cell r="F1996">
            <v>39295.56</v>
          </cell>
          <cell r="G1996">
            <v>0</v>
          </cell>
          <cell r="H1996">
            <v>39295.56</v>
          </cell>
          <cell r="K1996">
            <v>45573.45</v>
          </cell>
        </row>
        <row r="1997">
          <cell r="C1997" t="str">
            <v>UGN32185</v>
          </cell>
          <cell r="F1997">
            <v>3843.85</v>
          </cell>
          <cell r="G1997">
            <v>0</v>
          </cell>
          <cell r="H1997">
            <v>3843.85</v>
          </cell>
          <cell r="K1997">
            <v>69.260000000000005</v>
          </cell>
        </row>
        <row r="1998">
          <cell r="C1998" t="str">
            <v>UGN32185</v>
          </cell>
          <cell r="F1998">
            <v>142001.43</v>
          </cell>
          <cell r="G1998">
            <v>0</v>
          </cell>
          <cell r="H1998">
            <v>142001.43</v>
          </cell>
          <cell r="K1998">
            <v>149161.98000000001</v>
          </cell>
        </row>
        <row r="1999">
          <cell r="C1999" t="str">
            <v>UGN32185</v>
          </cell>
          <cell r="F1999">
            <v>118430.16</v>
          </cell>
          <cell r="G1999">
            <v>0</v>
          </cell>
          <cell r="H1999">
            <v>118430.16</v>
          </cell>
          <cell r="K1999">
            <v>99024.97</v>
          </cell>
        </row>
        <row r="2000">
          <cell r="C2000" t="str">
            <v>UGN32185</v>
          </cell>
          <cell r="F2000">
            <v>10599.13</v>
          </cell>
          <cell r="G2000">
            <v>0</v>
          </cell>
          <cell r="H2000">
            <v>10599.13</v>
          </cell>
          <cell r="K2000">
            <v>11396.24</v>
          </cell>
        </row>
        <row r="2001">
          <cell r="C2001" t="str">
            <v>UGN32185</v>
          </cell>
          <cell r="F2001">
            <v>551191.43000000005</v>
          </cell>
          <cell r="G2001">
            <v>0</v>
          </cell>
          <cell r="H2001">
            <v>551191.43000000005</v>
          </cell>
          <cell r="K2001">
            <v>413320.98</v>
          </cell>
        </row>
        <row r="2002">
          <cell r="C2002" t="str">
            <v>UGN32185</v>
          </cell>
          <cell r="F2002">
            <v>23035.67</v>
          </cell>
          <cell r="G2002">
            <v>0</v>
          </cell>
          <cell r="H2002">
            <v>23035.67</v>
          </cell>
          <cell r="K2002">
            <v>56668.88</v>
          </cell>
        </row>
        <row r="2003">
          <cell r="C2003" t="str">
            <v>UGN32185</v>
          </cell>
          <cell r="F2003">
            <v>31749.14</v>
          </cell>
          <cell r="G2003">
            <v>0</v>
          </cell>
          <cell r="H2003">
            <v>31749.14</v>
          </cell>
          <cell r="K2003">
            <v>28875.360000000001</v>
          </cell>
        </row>
        <row r="2004">
          <cell r="C2004" t="str">
            <v>UGN32185</v>
          </cell>
          <cell r="F2004">
            <v>505.24</v>
          </cell>
          <cell r="G2004">
            <v>0</v>
          </cell>
          <cell r="H2004">
            <v>505.24</v>
          </cell>
          <cell r="K2004">
            <v>439.2</v>
          </cell>
        </row>
        <row r="2005">
          <cell r="C2005" t="str">
            <v>UGN32185</v>
          </cell>
          <cell r="F2005">
            <v>57991.13</v>
          </cell>
          <cell r="G2005">
            <v>0</v>
          </cell>
          <cell r="H2005">
            <v>57991.13</v>
          </cell>
          <cell r="K2005">
            <v>105901.19</v>
          </cell>
        </row>
        <row r="2006">
          <cell r="C2006" t="str">
            <v>UGN32185</v>
          </cell>
          <cell r="F2006">
            <v>252114.85</v>
          </cell>
          <cell r="G2006">
            <v>0</v>
          </cell>
          <cell r="H2006">
            <v>252114.85</v>
          </cell>
          <cell r="K2006">
            <v>186151.09</v>
          </cell>
        </row>
        <row r="2007">
          <cell r="C2007" t="str">
            <v>UGN32185</v>
          </cell>
          <cell r="F2007">
            <v>526157.6</v>
          </cell>
          <cell r="G2007">
            <v>0</v>
          </cell>
          <cell r="H2007">
            <v>526157.6</v>
          </cell>
          <cell r="K2007">
            <v>495731.88</v>
          </cell>
        </row>
        <row r="2008">
          <cell r="C2008" t="str">
            <v>UGN32190X</v>
          </cell>
          <cell r="F2008">
            <v>39295.56</v>
          </cell>
          <cell r="G2008">
            <v>0</v>
          </cell>
          <cell r="H2008">
            <v>39295.56</v>
          </cell>
          <cell r="K2008">
            <v>45573.45</v>
          </cell>
        </row>
        <row r="2009">
          <cell r="C2009" t="str">
            <v>UGN32190X</v>
          </cell>
          <cell r="F2009">
            <v>3843.85</v>
          </cell>
          <cell r="G2009">
            <v>0</v>
          </cell>
          <cell r="H2009">
            <v>3843.85</v>
          </cell>
          <cell r="K2009">
            <v>69.260000000000005</v>
          </cell>
        </row>
        <row r="2010">
          <cell r="C2010" t="str">
            <v>UGN32190X</v>
          </cell>
          <cell r="F2010">
            <v>142001.43</v>
          </cell>
          <cell r="G2010">
            <v>0</v>
          </cell>
          <cell r="H2010">
            <v>142001.43</v>
          </cell>
          <cell r="K2010">
            <v>149161.98000000001</v>
          </cell>
        </row>
        <row r="2011">
          <cell r="C2011" t="str">
            <v>UGN32190X</v>
          </cell>
          <cell r="F2011">
            <v>118430.16</v>
          </cell>
          <cell r="G2011">
            <v>0</v>
          </cell>
          <cell r="H2011">
            <v>118430.16</v>
          </cell>
          <cell r="K2011">
            <v>99024.97</v>
          </cell>
        </row>
        <row r="2012">
          <cell r="C2012" t="str">
            <v>UGN32190X</v>
          </cell>
          <cell r="F2012">
            <v>10599.13</v>
          </cell>
          <cell r="G2012">
            <v>0</v>
          </cell>
          <cell r="H2012">
            <v>10599.13</v>
          </cell>
          <cell r="K2012">
            <v>11396.24</v>
          </cell>
        </row>
        <row r="2013">
          <cell r="C2013" t="str">
            <v>UGN32195X</v>
          </cell>
          <cell r="F2013">
            <v>551191.43000000005</v>
          </cell>
          <cell r="G2013">
            <v>0</v>
          </cell>
          <cell r="H2013">
            <v>551191.43000000005</v>
          </cell>
          <cell r="K2013">
            <v>413320.98</v>
          </cell>
        </row>
        <row r="2014">
          <cell r="C2014" t="str">
            <v>UGN32195X</v>
          </cell>
          <cell r="F2014">
            <v>23035.67</v>
          </cell>
          <cell r="G2014">
            <v>0</v>
          </cell>
          <cell r="H2014">
            <v>23035.67</v>
          </cell>
          <cell r="K2014">
            <v>56668.88</v>
          </cell>
        </row>
        <row r="2015">
          <cell r="C2015" t="str">
            <v>UGN32195X</v>
          </cell>
          <cell r="F2015">
            <v>31749.14</v>
          </cell>
          <cell r="G2015">
            <v>0</v>
          </cell>
          <cell r="H2015">
            <v>31749.14</v>
          </cell>
          <cell r="K2015">
            <v>28875.360000000001</v>
          </cell>
        </row>
        <row r="2016">
          <cell r="C2016" t="str">
            <v>UGN32195X</v>
          </cell>
          <cell r="F2016">
            <v>505.24</v>
          </cell>
          <cell r="G2016">
            <v>0</v>
          </cell>
          <cell r="H2016">
            <v>505.24</v>
          </cell>
          <cell r="K2016">
            <v>439.2</v>
          </cell>
        </row>
        <row r="2017">
          <cell r="C2017" t="str">
            <v>UGN32195X</v>
          </cell>
          <cell r="F2017">
            <v>57991.13</v>
          </cell>
          <cell r="G2017">
            <v>0</v>
          </cell>
          <cell r="H2017">
            <v>57991.13</v>
          </cell>
          <cell r="K2017">
            <v>105901.19</v>
          </cell>
        </row>
        <row r="2018">
          <cell r="C2018" t="str">
            <v>UGN32195X</v>
          </cell>
          <cell r="F2018">
            <v>252114.85</v>
          </cell>
          <cell r="G2018">
            <v>0</v>
          </cell>
          <cell r="H2018">
            <v>252114.85</v>
          </cell>
          <cell r="K2018">
            <v>186151.09</v>
          </cell>
        </row>
        <row r="2019">
          <cell r="C2019" t="str">
            <v>UGN32195X</v>
          </cell>
          <cell r="F2019">
            <v>526157.6</v>
          </cell>
          <cell r="G2019">
            <v>0</v>
          </cell>
          <cell r="H2019">
            <v>526157.6</v>
          </cell>
          <cell r="K2019">
            <v>495731.88</v>
          </cell>
        </row>
        <row r="2020">
          <cell r="C2020" t="str">
            <v>UGN32235</v>
          </cell>
          <cell r="F2020">
            <v>65138.67</v>
          </cell>
          <cell r="G2020">
            <v>0</v>
          </cell>
          <cell r="H2020">
            <v>65138.67</v>
          </cell>
          <cell r="K2020">
            <v>47050.27</v>
          </cell>
        </row>
        <row r="2021">
          <cell r="C2021" t="str">
            <v>UGN32235</v>
          </cell>
          <cell r="F2021">
            <v>13995.72</v>
          </cell>
          <cell r="G2021">
            <v>0</v>
          </cell>
          <cell r="H2021">
            <v>13995.72</v>
          </cell>
          <cell r="K2021">
            <v>1818.44</v>
          </cell>
        </row>
        <row r="2022">
          <cell r="C2022" t="str">
            <v>UGN32235</v>
          </cell>
          <cell r="F2022">
            <v>34087.9</v>
          </cell>
          <cell r="G2022">
            <v>0</v>
          </cell>
          <cell r="H2022">
            <v>34087.9</v>
          </cell>
          <cell r="K2022">
            <v>37294.6</v>
          </cell>
        </row>
        <row r="2023">
          <cell r="C2023" t="str">
            <v>UGN32235</v>
          </cell>
          <cell r="F2023">
            <v>62461.29</v>
          </cell>
          <cell r="G2023">
            <v>0</v>
          </cell>
          <cell r="H2023">
            <v>62461.29</v>
          </cell>
          <cell r="K2023">
            <v>47040.31</v>
          </cell>
        </row>
        <row r="2024">
          <cell r="C2024" t="str">
            <v>UGN32235</v>
          </cell>
          <cell r="F2024">
            <v>703.15</v>
          </cell>
          <cell r="G2024">
            <v>0</v>
          </cell>
          <cell r="H2024">
            <v>703.15</v>
          </cell>
          <cell r="K2024">
            <v>1406.32</v>
          </cell>
        </row>
        <row r="2025">
          <cell r="C2025" t="str">
            <v>UGN32235</v>
          </cell>
          <cell r="F2025">
            <v>1358.88</v>
          </cell>
          <cell r="G2025">
            <v>0</v>
          </cell>
          <cell r="H2025">
            <v>1358.88</v>
          </cell>
          <cell r="K2025">
            <v>3705.92</v>
          </cell>
        </row>
        <row r="2026">
          <cell r="C2026" t="str">
            <v>UGN32245</v>
          </cell>
          <cell r="F2026">
            <v>38138.120000000003</v>
          </cell>
          <cell r="G2026">
            <v>0</v>
          </cell>
          <cell r="H2026">
            <v>38138.120000000003</v>
          </cell>
          <cell r="K2026">
            <v>36272.53</v>
          </cell>
        </row>
        <row r="2027">
          <cell r="C2027" t="str">
            <v>UGN32245</v>
          </cell>
          <cell r="F2027">
            <v>6381.4</v>
          </cell>
          <cell r="G2027">
            <v>0</v>
          </cell>
          <cell r="H2027">
            <v>6381.4</v>
          </cell>
          <cell r="K2027">
            <v>6395.7</v>
          </cell>
        </row>
        <row r="2028">
          <cell r="C2028" t="str">
            <v>UGN32245</v>
          </cell>
          <cell r="F2028">
            <v>40245.660000000003</v>
          </cell>
          <cell r="G2028">
            <v>0</v>
          </cell>
          <cell r="H2028">
            <v>40245.660000000003</v>
          </cell>
          <cell r="K2028">
            <v>33618.800000000003</v>
          </cell>
        </row>
        <row r="2029">
          <cell r="C2029" t="str">
            <v>UGN32245</v>
          </cell>
          <cell r="F2029">
            <v>12904.8</v>
          </cell>
          <cell r="G2029">
            <v>0</v>
          </cell>
          <cell r="H2029">
            <v>12904.8</v>
          </cell>
          <cell r="K2029">
            <v>7343</v>
          </cell>
        </row>
        <row r="2030">
          <cell r="C2030" t="str">
            <v>UGN32245</v>
          </cell>
          <cell r="F2030">
            <v>114148.8</v>
          </cell>
          <cell r="G2030">
            <v>0</v>
          </cell>
          <cell r="H2030">
            <v>114148.8</v>
          </cell>
          <cell r="K2030">
            <v>97868</v>
          </cell>
        </row>
        <row r="2031">
          <cell r="C2031" t="str">
            <v>UGN32245</v>
          </cell>
          <cell r="F2031">
            <v>7436.32</v>
          </cell>
          <cell r="G2031">
            <v>0</v>
          </cell>
          <cell r="H2031">
            <v>7436.32</v>
          </cell>
          <cell r="K2031">
            <v>5004.0600000000004</v>
          </cell>
        </row>
        <row r="2032">
          <cell r="C2032" t="str">
            <v>UGN32250</v>
          </cell>
          <cell r="F2032">
            <v>112118.65</v>
          </cell>
          <cell r="G2032">
            <v>0</v>
          </cell>
          <cell r="H2032">
            <v>112118.65</v>
          </cell>
          <cell r="K2032">
            <v>136535.32</v>
          </cell>
        </row>
        <row r="2033">
          <cell r="C2033" t="str">
            <v>UGN32250</v>
          </cell>
          <cell r="F2033">
            <v>952505.15</v>
          </cell>
          <cell r="G2033">
            <v>0</v>
          </cell>
          <cell r="H2033">
            <v>952505.15</v>
          </cell>
          <cell r="K2033">
            <v>910327.51</v>
          </cell>
        </row>
        <row r="2034">
          <cell r="C2034" t="str">
            <v>UGN32250</v>
          </cell>
          <cell r="F2034">
            <v>2626184.7999999998</v>
          </cell>
          <cell r="G2034">
            <v>0</v>
          </cell>
          <cell r="H2034">
            <v>2626184.7999999998</v>
          </cell>
          <cell r="K2034">
            <v>2081281.63</v>
          </cell>
        </row>
        <row r="2035">
          <cell r="C2035" t="str">
            <v>UGN32250</v>
          </cell>
          <cell r="F2035">
            <v>769.72</v>
          </cell>
          <cell r="G2035">
            <v>0</v>
          </cell>
          <cell r="H2035">
            <v>769.72</v>
          </cell>
          <cell r="K2035">
            <v>6023.49</v>
          </cell>
        </row>
        <row r="2036">
          <cell r="C2036" t="str">
            <v>UGN32250</v>
          </cell>
          <cell r="F2036">
            <v>0</v>
          </cell>
          <cell r="G2036">
            <v>0</v>
          </cell>
          <cell r="H2036">
            <v>0</v>
          </cell>
          <cell r="K2036">
            <v>753.06</v>
          </cell>
        </row>
        <row r="2037">
          <cell r="C2037" t="str">
            <v>UGN32250</v>
          </cell>
          <cell r="F2037">
            <v>108500</v>
          </cell>
          <cell r="G2037">
            <v>0</v>
          </cell>
          <cell r="H2037">
            <v>108500</v>
          </cell>
          <cell r="K2037">
            <v>111310.94</v>
          </cell>
        </row>
        <row r="2038">
          <cell r="C2038" t="str">
            <v>UGN32250</v>
          </cell>
          <cell r="F2038">
            <v>2014484.49</v>
          </cell>
          <cell r="G2038">
            <v>0</v>
          </cell>
          <cell r="H2038">
            <v>2014484.49</v>
          </cell>
          <cell r="K2038">
            <v>2272436.2000000002</v>
          </cell>
        </row>
        <row r="2039">
          <cell r="C2039" t="str">
            <v>UGN32255</v>
          </cell>
          <cell r="F2039">
            <v>0</v>
          </cell>
          <cell r="G2039">
            <v>0</v>
          </cell>
          <cell r="H2039">
            <v>0</v>
          </cell>
          <cell r="K2039">
            <v>135</v>
          </cell>
        </row>
        <row r="2040">
          <cell r="C2040" t="str">
            <v>UGN32255</v>
          </cell>
          <cell r="F2040">
            <v>18164.400000000001</v>
          </cell>
          <cell r="G2040">
            <v>0</v>
          </cell>
          <cell r="H2040">
            <v>18164.400000000001</v>
          </cell>
          <cell r="K2040">
            <v>23048.2</v>
          </cell>
        </row>
        <row r="2041">
          <cell r="C2041" t="str">
            <v>UGN32255</v>
          </cell>
          <cell r="F2041">
            <v>57209.31</v>
          </cell>
          <cell r="G2041">
            <v>0</v>
          </cell>
          <cell r="H2041">
            <v>57209.31</v>
          </cell>
          <cell r="K2041">
            <v>15724.8</v>
          </cell>
        </row>
        <row r="2042">
          <cell r="C2042" t="str">
            <v>UGN32255</v>
          </cell>
          <cell r="F2042">
            <v>44178.18</v>
          </cell>
          <cell r="G2042">
            <v>0</v>
          </cell>
          <cell r="H2042">
            <v>44178.18</v>
          </cell>
          <cell r="K2042">
            <v>40122</v>
          </cell>
        </row>
        <row r="2043">
          <cell r="C2043" t="str">
            <v>UGN32255</v>
          </cell>
          <cell r="F2043">
            <v>308969.71000000002</v>
          </cell>
          <cell r="G2043">
            <v>0</v>
          </cell>
          <cell r="H2043">
            <v>308969.71000000002</v>
          </cell>
          <cell r="K2043">
            <v>211182.74</v>
          </cell>
        </row>
        <row r="2044">
          <cell r="C2044" t="str">
            <v>UGN32255</v>
          </cell>
          <cell r="F2044">
            <v>5941.64</v>
          </cell>
          <cell r="G2044">
            <v>0</v>
          </cell>
          <cell r="H2044">
            <v>5941.64</v>
          </cell>
          <cell r="K2044">
            <v>2916.27</v>
          </cell>
        </row>
        <row r="2045">
          <cell r="C2045" t="str">
            <v>UGN32255</v>
          </cell>
          <cell r="F2045">
            <v>-250</v>
          </cell>
          <cell r="G2045">
            <v>0</v>
          </cell>
          <cell r="H2045">
            <v>-250</v>
          </cell>
          <cell r="K2045">
            <v>645.6</v>
          </cell>
        </row>
        <row r="2046">
          <cell r="C2046" t="str">
            <v>UGN32260</v>
          </cell>
          <cell r="F2046">
            <v>23632.7</v>
          </cell>
          <cell r="G2046">
            <v>0</v>
          </cell>
          <cell r="H2046">
            <v>23632.7</v>
          </cell>
          <cell r="K2046">
            <v>25859.200000000001</v>
          </cell>
        </row>
        <row r="2047">
          <cell r="C2047" t="str">
            <v>UGN32260</v>
          </cell>
          <cell r="F2047">
            <v>3132.32</v>
          </cell>
          <cell r="G2047">
            <v>0</v>
          </cell>
          <cell r="H2047">
            <v>3132.32</v>
          </cell>
          <cell r="K2047">
            <v>2864.57</v>
          </cell>
        </row>
        <row r="2048">
          <cell r="C2048" t="str">
            <v>UGN32260</v>
          </cell>
          <cell r="F2048">
            <v>18057.91</v>
          </cell>
          <cell r="G2048">
            <v>0</v>
          </cell>
          <cell r="H2048">
            <v>18057.91</v>
          </cell>
          <cell r="K2048">
            <v>12692.04</v>
          </cell>
        </row>
        <row r="2049">
          <cell r="C2049" t="str">
            <v>UGN32260</v>
          </cell>
          <cell r="F2049">
            <v>8285.4599999999991</v>
          </cell>
          <cell r="G2049">
            <v>0</v>
          </cell>
          <cell r="H2049">
            <v>8285.4599999999991</v>
          </cell>
          <cell r="K2049">
            <v>80</v>
          </cell>
        </row>
        <row r="2050">
          <cell r="C2050" t="str">
            <v>UGN32265</v>
          </cell>
          <cell r="F2050">
            <v>32429.35</v>
          </cell>
          <cell r="G2050">
            <v>0</v>
          </cell>
          <cell r="H2050">
            <v>32429.35</v>
          </cell>
          <cell r="K2050">
            <v>33525.910000000003</v>
          </cell>
        </row>
        <row r="2051">
          <cell r="C2051" t="str">
            <v>UGN32265</v>
          </cell>
          <cell r="F2051">
            <v>1063985.94</v>
          </cell>
          <cell r="G2051">
            <v>0</v>
          </cell>
          <cell r="H2051">
            <v>1063985.94</v>
          </cell>
          <cell r="K2051">
            <v>1002124.23</v>
          </cell>
        </row>
        <row r="2052">
          <cell r="C2052" t="str">
            <v>UGN32265</v>
          </cell>
          <cell r="F2052">
            <v>29304.67</v>
          </cell>
          <cell r="G2052">
            <v>0</v>
          </cell>
          <cell r="H2052">
            <v>29304.67</v>
          </cell>
          <cell r="K2052">
            <v>17346.36</v>
          </cell>
        </row>
        <row r="2053">
          <cell r="C2053" t="str">
            <v>UGN32270</v>
          </cell>
          <cell r="F2053">
            <v>135609.62</v>
          </cell>
          <cell r="G2053">
            <v>0</v>
          </cell>
          <cell r="H2053">
            <v>135609.62</v>
          </cell>
          <cell r="K2053">
            <v>54227.23</v>
          </cell>
        </row>
        <row r="2054">
          <cell r="C2054" t="str">
            <v>UGN32270</v>
          </cell>
          <cell r="F2054">
            <v>678.18</v>
          </cell>
          <cell r="G2054">
            <v>0</v>
          </cell>
          <cell r="H2054">
            <v>678.18</v>
          </cell>
          <cell r="K2054">
            <v>25507.96</v>
          </cell>
        </row>
        <row r="2055">
          <cell r="C2055" t="str">
            <v>UGN32270</v>
          </cell>
          <cell r="F2055">
            <v>80475.41</v>
          </cell>
          <cell r="G2055">
            <v>0</v>
          </cell>
          <cell r="H2055">
            <v>80475.41</v>
          </cell>
          <cell r="K2055">
            <v>82483.520000000004</v>
          </cell>
        </row>
        <row r="2056">
          <cell r="C2056" t="str">
            <v>UGN32270</v>
          </cell>
          <cell r="F2056">
            <v>13795.33</v>
          </cell>
          <cell r="G2056">
            <v>0</v>
          </cell>
          <cell r="H2056">
            <v>13795.33</v>
          </cell>
          <cell r="K2056">
            <v>8964.7099999999991</v>
          </cell>
        </row>
        <row r="2057">
          <cell r="C2057" t="str">
            <v>UGN32275</v>
          </cell>
          <cell r="F2057">
            <v>43578.35</v>
          </cell>
          <cell r="G2057">
            <v>0</v>
          </cell>
          <cell r="H2057">
            <v>43578.35</v>
          </cell>
          <cell r="K2057">
            <v>28445.98</v>
          </cell>
        </row>
        <row r="2058">
          <cell r="C2058" t="str">
            <v>UGN32275</v>
          </cell>
          <cell r="F2058">
            <v>85052.78</v>
          </cell>
          <cell r="G2058">
            <v>0</v>
          </cell>
          <cell r="H2058">
            <v>85052.78</v>
          </cell>
          <cell r="K2058">
            <v>84335.9</v>
          </cell>
        </row>
        <row r="2059">
          <cell r="C2059" t="str">
            <v>UGN32275</v>
          </cell>
          <cell r="F2059">
            <v>84108.85</v>
          </cell>
          <cell r="G2059">
            <v>0</v>
          </cell>
          <cell r="H2059">
            <v>84108.85</v>
          </cell>
          <cell r="K2059">
            <v>85091.61</v>
          </cell>
        </row>
        <row r="2060">
          <cell r="C2060" t="str">
            <v>UGN32280</v>
          </cell>
          <cell r="F2060">
            <v>6367.84</v>
          </cell>
          <cell r="G2060">
            <v>0</v>
          </cell>
          <cell r="H2060">
            <v>6367.84</v>
          </cell>
          <cell r="K2060">
            <v>5492.32</v>
          </cell>
        </row>
        <row r="2061">
          <cell r="C2061" t="str">
            <v>UGN32285</v>
          </cell>
          <cell r="F2061">
            <v>1268460.52</v>
          </cell>
          <cell r="G2061">
            <v>0</v>
          </cell>
          <cell r="H2061">
            <v>1268460.52</v>
          </cell>
          <cell r="K2061">
            <v>1231034.1599999999</v>
          </cell>
        </row>
        <row r="2062">
          <cell r="C2062" t="str">
            <v>UGN32285</v>
          </cell>
          <cell r="F2062">
            <v>4096997.84</v>
          </cell>
          <cell r="G2062">
            <v>0</v>
          </cell>
          <cell r="H2062">
            <v>4096997.84</v>
          </cell>
          <cell r="K2062">
            <v>3482546.02</v>
          </cell>
        </row>
        <row r="2063">
          <cell r="C2063" t="str">
            <v>UGN32285</v>
          </cell>
          <cell r="F2063">
            <v>284889.15000000002</v>
          </cell>
          <cell r="G2063">
            <v>0</v>
          </cell>
          <cell r="H2063">
            <v>284889.15000000002</v>
          </cell>
          <cell r="K2063">
            <v>293150.3</v>
          </cell>
        </row>
        <row r="2064">
          <cell r="C2064" t="str">
            <v>UGN32285</v>
          </cell>
          <cell r="F2064">
            <v>1019119.75</v>
          </cell>
          <cell r="G2064">
            <v>0</v>
          </cell>
          <cell r="H2064">
            <v>1019119.75</v>
          </cell>
          <cell r="K2064">
            <v>948689.18</v>
          </cell>
        </row>
        <row r="2065">
          <cell r="C2065" t="str">
            <v>UGN32285</v>
          </cell>
          <cell r="F2065">
            <v>22027.15</v>
          </cell>
          <cell r="G2065">
            <v>0</v>
          </cell>
          <cell r="H2065">
            <v>22027.15</v>
          </cell>
          <cell r="K2065">
            <v>15869.15</v>
          </cell>
        </row>
        <row r="2066">
          <cell r="C2066" t="str">
            <v>UGN32285</v>
          </cell>
          <cell r="F2066">
            <v>14749.42</v>
          </cell>
          <cell r="G2066">
            <v>0</v>
          </cell>
          <cell r="H2066">
            <v>14749.42</v>
          </cell>
          <cell r="K2066">
            <v>13398.25</v>
          </cell>
        </row>
        <row r="2067">
          <cell r="C2067" t="str">
            <v>UGN32285</v>
          </cell>
          <cell r="F2067">
            <v>3022921.99</v>
          </cell>
          <cell r="G2067">
            <v>0</v>
          </cell>
          <cell r="H2067">
            <v>3022921.99</v>
          </cell>
          <cell r="K2067">
            <v>3070677.87</v>
          </cell>
        </row>
        <row r="2068">
          <cell r="C2068" t="str">
            <v>UGN32285</v>
          </cell>
          <cell r="F2068">
            <v>481117.48</v>
          </cell>
          <cell r="G2068">
            <v>0</v>
          </cell>
          <cell r="H2068">
            <v>481117.48</v>
          </cell>
          <cell r="K2068">
            <v>479749.1</v>
          </cell>
        </row>
        <row r="2069">
          <cell r="C2069" t="str">
            <v>UGN32285</v>
          </cell>
          <cell r="F2069">
            <v>459762.71</v>
          </cell>
          <cell r="G2069">
            <v>0</v>
          </cell>
          <cell r="H2069">
            <v>459762.71</v>
          </cell>
          <cell r="K2069">
            <v>453573.78</v>
          </cell>
        </row>
        <row r="2070">
          <cell r="C2070" t="str">
            <v>UGN32285</v>
          </cell>
          <cell r="F2070">
            <v>-525.20000000000005</v>
          </cell>
          <cell r="G2070">
            <v>0</v>
          </cell>
          <cell r="H2070">
            <v>-525.20000000000005</v>
          </cell>
          <cell r="K2070">
            <v>4823.25</v>
          </cell>
        </row>
        <row r="2071">
          <cell r="C2071" t="str">
            <v>UGN32285</v>
          </cell>
          <cell r="F2071">
            <v>739076.6</v>
          </cell>
          <cell r="G2071">
            <v>0</v>
          </cell>
          <cell r="H2071">
            <v>739076.6</v>
          </cell>
          <cell r="K2071">
            <v>690509.45</v>
          </cell>
        </row>
        <row r="2072">
          <cell r="C2072" t="str">
            <v>UGN32290</v>
          </cell>
          <cell r="F2072">
            <v>4483119.9000000004</v>
          </cell>
          <cell r="G2072">
            <v>0</v>
          </cell>
          <cell r="H2072">
            <v>4483119.9000000004</v>
          </cell>
          <cell r="K2072">
            <v>4316012.41</v>
          </cell>
        </row>
        <row r="2073">
          <cell r="C2073" t="str">
            <v>UGN32290</v>
          </cell>
          <cell r="F2073">
            <v>647937.46</v>
          </cell>
          <cell r="G2073">
            <v>0</v>
          </cell>
          <cell r="H2073">
            <v>647937.46</v>
          </cell>
          <cell r="K2073">
            <v>567643.07999999996</v>
          </cell>
        </row>
        <row r="2074">
          <cell r="C2074" t="str">
            <v>UGN32290</v>
          </cell>
          <cell r="F2074">
            <v>-45130.5</v>
          </cell>
          <cell r="G2074">
            <v>0</v>
          </cell>
          <cell r="H2074">
            <v>-45130.5</v>
          </cell>
          <cell r="K2074">
            <v>48395.29</v>
          </cell>
        </row>
        <row r="2075">
          <cell r="C2075" t="str">
            <v>UGN32290</v>
          </cell>
          <cell r="F2075">
            <v>-448.98</v>
          </cell>
          <cell r="G2075">
            <v>0</v>
          </cell>
          <cell r="H2075">
            <v>-448.98</v>
          </cell>
          <cell r="K2075">
            <v>3751.14</v>
          </cell>
        </row>
        <row r="2076">
          <cell r="C2076" t="str">
            <v>UGN32290</v>
          </cell>
          <cell r="F2076">
            <v>8993.14</v>
          </cell>
          <cell r="G2076">
            <v>0</v>
          </cell>
          <cell r="H2076">
            <v>8993.14</v>
          </cell>
          <cell r="K2076">
            <v>3660.95</v>
          </cell>
        </row>
        <row r="2077">
          <cell r="C2077" t="str">
            <v>UGN32295X</v>
          </cell>
          <cell r="F2077">
            <v>4483119.9000000004</v>
          </cell>
          <cell r="G2077">
            <v>0</v>
          </cell>
          <cell r="H2077">
            <v>4483119.9000000004</v>
          </cell>
          <cell r="K2077">
            <v>4316012.41</v>
          </cell>
        </row>
        <row r="2078">
          <cell r="C2078" t="str">
            <v>UGN32295X</v>
          </cell>
          <cell r="F2078">
            <v>647937.46</v>
          </cell>
          <cell r="G2078">
            <v>0</v>
          </cell>
          <cell r="H2078">
            <v>647937.46</v>
          </cell>
          <cell r="K2078">
            <v>567643.07999999996</v>
          </cell>
        </row>
        <row r="2079">
          <cell r="C2079" t="str">
            <v>UGN32315X</v>
          </cell>
          <cell r="F2079">
            <v>-45130.5</v>
          </cell>
          <cell r="G2079">
            <v>0</v>
          </cell>
          <cell r="H2079">
            <v>-45130.5</v>
          </cell>
          <cell r="K2079">
            <v>48395.29</v>
          </cell>
        </row>
        <row r="2080">
          <cell r="C2080" t="str">
            <v>UGN32315X</v>
          </cell>
          <cell r="F2080">
            <v>-448.98</v>
          </cell>
          <cell r="G2080">
            <v>0</v>
          </cell>
          <cell r="H2080">
            <v>-448.98</v>
          </cell>
          <cell r="K2080">
            <v>3751.14</v>
          </cell>
        </row>
        <row r="2081">
          <cell r="C2081" t="str">
            <v>UGN32315X</v>
          </cell>
          <cell r="F2081">
            <v>8993.14</v>
          </cell>
          <cell r="G2081">
            <v>0</v>
          </cell>
          <cell r="H2081">
            <v>8993.14</v>
          </cell>
          <cell r="K2081">
            <v>3660.95</v>
          </cell>
        </row>
        <row r="2082">
          <cell r="C2082" t="str">
            <v>UGN32325</v>
          </cell>
          <cell r="F2082">
            <v>653616.05000000005</v>
          </cell>
          <cell r="G2082">
            <v>0</v>
          </cell>
          <cell r="H2082">
            <v>653616.05000000005</v>
          </cell>
          <cell r="K2082">
            <v>563252.05000000005</v>
          </cell>
        </row>
        <row r="2083">
          <cell r="C2083" t="str">
            <v>UGN32325</v>
          </cell>
          <cell r="F2083">
            <v>88499.11</v>
          </cell>
          <cell r="G2083">
            <v>0</v>
          </cell>
          <cell r="H2083">
            <v>88499.11</v>
          </cell>
          <cell r="K2083">
            <v>75254.33</v>
          </cell>
        </row>
        <row r="2084">
          <cell r="C2084" t="str">
            <v>UGN32325</v>
          </cell>
          <cell r="F2084">
            <v>246582.5</v>
          </cell>
          <cell r="G2084">
            <v>0</v>
          </cell>
          <cell r="H2084">
            <v>246582.5</v>
          </cell>
          <cell r="K2084">
            <v>238033.3</v>
          </cell>
        </row>
        <row r="2085">
          <cell r="C2085" t="str">
            <v>UGN32325</v>
          </cell>
          <cell r="F2085">
            <v>601450.73</v>
          </cell>
          <cell r="G2085">
            <v>0</v>
          </cell>
          <cell r="H2085">
            <v>601450.73</v>
          </cell>
          <cell r="K2085">
            <v>661171.07999999996</v>
          </cell>
        </row>
        <row r="2086">
          <cell r="C2086" t="str">
            <v>UGN32325</v>
          </cell>
          <cell r="F2086">
            <v>72320.05</v>
          </cell>
          <cell r="G2086">
            <v>0</v>
          </cell>
          <cell r="H2086">
            <v>72320.05</v>
          </cell>
          <cell r="K2086">
            <v>63870.879999999997</v>
          </cell>
        </row>
        <row r="2087">
          <cell r="C2087" t="str">
            <v>UGN32325</v>
          </cell>
          <cell r="F2087">
            <v>201325.35</v>
          </cell>
          <cell r="G2087">
            <v>0</v>
          </cell>
          <cell r="H2087">
            <v>201325.35</v>
          </cell>
          <cell r="K2087">
            <v>194748.42</v>
          </cell>
        </row>
        <row r="2088">
          <cell r="C2088" t="str">
            <v>UGN32325</v>
          </cell>
          <cell r="F2088">
            <v>20602.599999999999</v>
          </cell>
          <cell r="G2088">
            <v>0</v>
          </cell>
          <cell r="H2088">
            <v>20602.599999999999</v>
          </cell>
          <cell r="K2088">
            <v>19474.32</v>
          </cell>
        </row>
        <row r="2089">
          <cell r="C2089" t="str">
            <v>UGN32330X</v>
          </cell>
          <cell r="F2089">
            <v>653616.05000000005</v>
          </cell>
          <cell r="G2089">
            <v>0</v>
          </cell>
          <cell r="H2089">
            <v>653616.05000000005</v>
          </cell>
          <cell r="K2089">
            <v>563252.05000000005</v>
          </cell>
        </row>
        <row r="2090">
          <cell r="C2090" t="str">
            <v>UGN32330X</v>
          </cell>
          <cell r="F2090">
            <v>88499.11</v>
          </cell>
          <cell r="G2090">
            <v>0</v>
          </cell>
          <cell r="H2090">
            <v>88499.11</v>
          </cell>
          <cell r="K2090">
            <v>75254.33</v>
          </cell>
        </row>
        <row r="2091">
          <cell r="C2091" t="str">
            <v>UGN32335X</v>
          </cell>
          <cell r="F2091">
            <v>246582.5</v>
          </cell>
          <cell r="G2091">
            <v>0</v>
          </cell>
          <cell r="H2091">
            <v>246582.5</v>
          </cell>
          <cell r="K2091">
            <v>238033.3</v>
          </cell>
        </row>
        <row r="2092">
          <cell r="C2092" t="str">
            <v>UGN32340X</v>
          </cell>
          <cell r="F2092">
            <v>601450.73</v>
          </cell>
          <cell r="G2092">
            <v>0</v>
          </cell>
          <cell r="H2092">
            <v>601450.73</v>
          </cell>
          <cell r="K2092">
            <v>661171.07999999996</v>
          </cell>
        </row>
        <row r="2093">
          <cell r="C2093" t="str">
            <v>UGN32340X</v>
          </cell>
          <cell r="F2093">
            <v>72320.05</v>
          </cell>
          <cell r="G2093">
            <v>0</v>
          </cell>
          <cell r="H2093">
            <v>72320.05</v>
          </cell>
          <cell r="K2093">
            <v>63870.879999999997</v>
          </cell>
        </row>
        <row r="2094">
          <cell r="C2094" t="str">
            <v>UGN32345X</v>
          </cell>
          <cell r="F2094">
            <v>201325.35</v>
          </cell>
          <cell r="G2094">
            <v>0</v>
          </cell>
          <cell r="H2094">
            <v>201325.35</v>
          </cell>
          <cell r="K2094">
            <v>194748.42</v>
          </cell>
        </row>
        <row r="2095">
          <cell r="C2095" t="str">
            <v>UGN32345X</v>
          </cell>
          <cell r="F2095">
            <v>20602.599999999999</v>
          </cell>
          <cell r="G2095">
            <v>0</v>
          </cell>
          <cell r="H2095">
            <v>20602.599999999999</v>
          </cell>
          <cell r="K2095">
            <v>19474.32</v>
          </cell>
        </row>
        <row r="2096">
          <cell r="C2096" t="str">
            <v>UGN32365</v>
          </cell>
          <cell r="F2096">
            <v>414123.73</v>
          </cell>
          <cell r="G2096">
            <v>0</v>
          </cell>
          <cell r="H2096">
            <v>414123.73</v>
          </cell>
          <cell r="K2096">
            <v>411405.07</v>
          </cell>
        </row>
        <row r="2097">
          <cell r="C2097" t="str">
            <v>UGN32365</v>
          </cell>
          <cell r="F2097">
            <v>19448.78</v>
          </cell>
          <cell r="G2097">
            <v>0</v>
          </cell>
          <cell r="H2097">
            <v>19448.78</v>
          </cell>
          <cell r="K2097">
            <v>28960.75</v>
          </cell>
        </row>
        <row r="2098">
          <cell r="C2098" t="str">
            <v>UGN32370X</v>
          </cell>
          <cell r="F2098">
            <v>414123.73</v>
          </cell>
          <cell r="G2098">
            <v>0</v>
          </cell>
          <cell r="H2098">
            <v>414123.73</v>
          </cell>
          <cell r="K2098">
            <v>411405.07</v>
          </cell>
        </row>
        <row r="2099">
          <cell r="C2099" t="str">
            <v>UGN32370X</v>
          </cell>
          <cell r="F2099">
            <v>19448.78</v>
          </cell>
          <cell r="G2099">
            <v>0</v>
          </cell>
          <cell r="H2099">
            <v>19448.78</v>
          </cell>
          <cell r="K2099">
            <v>28960.75</v>
          </cell>
        </row>
        <row r="2100">
          <cell r="C2100" t="str">
            <v>UGN32400</v>
          </cell>
          <cell r="F2100">
            <v>32272950.02</v>
          </cell>
          <cell r="G2100">
            <v>0</v>
          </cell>
          <cell r="H2100">
            <v>32272950.02</v>
          </cell>
          <cell r="K2100">
            <v>30786773.760000002</v>
          </cell>
        </row>
        <row r="2101">
          <cell r="C2101" t="str">
            <v>UGN32400</v>
          </cell>
          <cell r="F2101">
            <v>4078477.33</v>
          </cell>
          <cell r="G2101">
            <v>0</v>
          </cell>
          <cell r="H2101">
            <v>4078477.33</v>
          </cell>
          <cell r="K2101">
            <v>3854234.96</v>
          </cell>
        </row>
        <row r="2102">
          <cell r="C2102" t="str">
            <v>UGN32400</v>
          </cell>
          <cell r="F2102">
            <v>1326.35</v>
          </cell>
          <cell r="G2102">
            <v>0</v>
          </cell>
          <cell r="H2102">
            <v>1326.35</v>
          </cell>
          <cell r="K2102">
            <v>2921.93</v>
          </cell>
        </row>
        <row r="2103">
          <cell r="C2103" t="str">
            <v>UGN32400</v>
          </cell>
          <cell r="F2103">
            <v>80541.89</v>
          </cell>
          <cell r="G2103">
            <v>0</v>
          </cell>
          <cell r="H2103">
            <v>80541.89</v>
          </cell>
          <cell r="K2103">
            <v>75864.740000000005</v>
          </cell>
        </row>
        <row r="2104">
          <cell r="C2104" t="str">
            <v>UGN32400</v>
          </cell>
          <cell r="F2104">
            <v>573291.91</v>
          </cell>
          <cell r="G2104">
            <v>0</v>
          </cell>
          <cell r="H2104">
            <v>573291.91</v>
          </cell>
          <cell r="K2104">
            <v>286141.12</v>
          </cell>
        </row>
        <row r="2105">
          <cell r="C2105" t="str">
            <v>UGN32400</v>
          </cell>
          <cell r="F2105">
            <v>195769.49</v>
          </cell>
          <cell r="G2105">
            <v>0</v>
          </cell>
          <cell r="H2105">
            <v>195769.49</v>
          </cell>
          <cell r="K2105">
            <v>125004.03</v>
          </cell>
        </row>
        <row r="2106">
          <cell r="C2106" t="str">
            <v>UGN32400</v>
          </cell>
          <cell r="F2106">
            <v>-401502.73</v>
          </cell>
          <cell r="G2106">
            <v>0</v>
          </cell>
          <cell r="H2106">
            <v>-401502.73</v>
          </cell>
          <cell r="K2106">
            <v>235588.78</v>
          </cell>
        </row>
        <row r="2107">
          <cell r="C2107" t="str">
            <v>UGN32400</v>
          </cell>
          <cell r="F2107">
            <v>-22394.92</v>
          </cell>
          <cell r="G2107">
            <v>0</v>
          </cell>
          <cell r="H2107">
            <v>-22394.92</v>
          </cell>
          <cell r="K2107">
            <v>18662.16</v>
          </cell>
        </row>
        <row r="2108">
          <cell r="C2108" t="str">
            <v>UGN32400</v>
          </cell>
          <cell r="F2108">
            <v>273683.7</v>
          </cell>
          <cell r="G2108">
            <v>0</v>
          </cell>
          <cell r="H2108">
            <v>273683.7</v>
          </cell>
          <cell r="K2108">
            <v>243004.41</v>
          </cell>
        </row>
        <row r="2109">
          <cell r="C2109" t="str">
            <v>UGN32400</v>
          </cell>
          <cell r="F2109">
            <v>257108.08</v>
          </cell>
          <cell r="G2109">
            <v>0</v>
          </cell>
          <cell r="H2109">
            <v>257108.08</v>
          </cell>
          <cell r="K2109">
            <v>253668.74</v>
          </cell>
        </row>
        <row r="2110">
          <cell r="C2110" t="str">
            <v>UGN32400</v>
          </cell>
          <cell r="F2110">
            <v>-3647.98</v>
          </cell>
          <cell r="G2110">
            <v>0</v>
          </cell>
          <cell r="H2110">
            <v>-3647.98</v>
          </cell>
          <cell r="K2110">
            <v>-2678.96</v>
          </cell>
        </row>
        <row r="2111">
          <cell r="C2111" t="str">
            <v>UGN32400</v>
          </cell>
          <cell r="F2111">
            <v>1108082.22</v>
          </cell>
          <cell r="G2111">
            <v>0</v>
          </cell>
          <cell r="H2111">
            <v>1108082.22</v>
          </cell>
          <cell r="K2111">
            <v>911253.22</v>
          </cell>
        </row>
        <row r="2112">
          <cell r="C2112" t="str">
            <v>UGN32400</v>
          </cell>
          <cell r="F2112">
            <v>469993.73</v>
          </cell>
          <cell r="G2112">
            <v>0</v>
          </cell>
          <cell r="H2112">
            <v>469993.73</v>
          </cell>
          <cell r="K2112">
            <v>470898.8</v>
          </cell>
        </row>
        <row r="2113">
          <cell r="C2113" t="str">
            <v>UGN32400</v>
          </cell>
          <cell r="F2113">
            <v>9567.52</v>
          </cell>
          <cell r="G2113">
            <v>0</v>
          </cell>
          <cell r="H2113">
            <v>9567.52</v>
          </cell>
          <cell r="K2113">
            <v>0</v>
          </cell>
        </row>
        <row r="2114">
          <cell r="C2114" t="str">
            <v>UGN32400</v>
          </cell>
          <cell r="F2114">
            <v>6497643.4800000004</v>
          </cell>
          <cell r="G2114">
            <v>0</v>
          </cell>
          <cell r="H2114">
            <v>6497643.4800000004</v>
          </cell>
          <cell r="K2114">
            <v>6545782.71</v>
          </cell>
        </row>
        <row r="2115">
          <cell r="C2115" t="str">
            <v>UGN32400</v>
          </cell>
          <cell r="F2115">
            <v>718868.71</v>
          </cell>
          <cell r="G2115">
            <v>0</v>
          </cell>
          <cell r="H2115">
            <v>718868.71</v>
          </cell>
          <cell r="K2115">
            <v>704485.02</v>
          </cell>
        </row>
        <row r="2116">
          <cell r="C2116" t="str">
            <v>UGN32400</v>
          </cell>
          <cell r="F2116">
            <v>510.62</v>
          </cell>
          <cell r="G2116">
            <v>0</v>
          </cell>
          <cell r="H2116">
            <v>510.62</v>
          </cell>
          <cell r="K2116">
            <v>4778.78</v>
          </cell>
        </row>
        <row r="2117">
          <cell r="C2117" t="str">
            <v>UGN32400</v>
          </cell>
          <cell r="F2117">
            <v>4796.63</v>
          </cell>
          <cell r="G2117">
            <v>0</v>
          </cell>
          <cell r="H2117">
            <v>4796.63</v>
          </cell>
          <cell r="K2117">
            <v>5662.62</v>
          </cell>
        </row>
        <row r="2118">
          <cell r="C2118" t="str">
            <v>UGN32400</v>
          </cell>
          <cell r="F2118">
            <v>110546.76</v>
          </cell>
          <cell r="G2118">
            <v>0</v>
          </cell>
          <cell r="H2118">
            <v>110546.76</v>
          </cell>
          <cell r="K2118">
            <v>5866.49</v>
          </cell>
        </row>
        <row r="2119">
          <cell r="C2119" t="str">
            <v>UGN32400</v>
          </cell>
          <cell r="F2119">
            <v>352.09</v>
          </cell>
          <cell r="G2119">
            <v>0</v>
          </cell>
          <cell r="H2119">
            <v>352.09</v>
          </cell>
          <cell r="K2119">
            <v>0</v>
          </cell>
        </row>
        <row r="2120">
          <cell r="C2120" t="str">
            <v>UGN32400</v>
          </cell>
          <cell r="F2120">
            <v>49045.35</v>
          </cell>
          <cell r="G2120">
            <v>0</v>
          </cell>
          <cell r="H2120">
            <v>49045.35</v>
          </cell>
          <cell r="K2120">
            <v>61702.66</v>
          </cell>
        </row>
        <row r="2121">
          <cell r="C2121" t="str">
            <v>UGN32400</v>
          </cell>
          <cell r="F2121">
            <v>579874.97</v>
          </cell>
          <cell r="G2121">
            <v>0</v>
          </cell>
          <cell r="H2121">
            <v>579874.97</v>
          </cell>
          <cell r="K2121">
            <v>642777.79</v>
          </cell>
        </row>
        <row r="2122">
          <cell r="C2122" t="str">
            <v>UGN32400</v>
          </cell>
          <cell r="F2122">
            <v>205701.62</v>
          </cell>
          <cell r="G2122">
            <v>0</v>
          </cell>
          <cell r="H2122">
            <v>205701.62</v>
          </cell>
          <cell r="K2122">
            <v>141724.59</v>
          </cell>
        </row>
        <row r="2123">
          <cell r="C2123" t="str">
            <v>UGN32400</v>
          </cell>
          <cell r="F2123">
            <v>269552.90999999997</v>
          </cell>
          <cell r="G2123">
            <v>0</v>
          </cell>
          <cell r="H2123">
            <v>269552.90999999997</v>
          </cell>
          <cell r="K2123">
            <v>282333.05</v>
          </cell>
        </row>
        <row r="2124">
          <cell r="C2124" t="str">
            <v>UGN32400</v>
          </cell>
          <cell r="F2124">
            <v>3569.97</v>
          </cell>
          <cell r="G2124">
            <v>0</v>
          </cell>
          <cell r="H2124">
            <v>3569.97</v>
          </cell>
          <cell r="K2124">
            <v>45644.68</v>
          </cell>
        </row>
        <row r="2125">
          <cell r="C2125" t="str">
            <v>UGN32400</v>
          </cell>
          <cell r="F2125">
            <v>109390.17</v>
          </cell>
          <cell r="G2125">
            <v>0</v>
          </cell>
          <cell r="H2125">
            <v>109390.17</v>
          </cell>
          <cell r="K2125">
            <v>59136.56</v>
          </cell>
        </row>
        <row r="2126">
          <cell r="C2126" t="str">
            <v>UGN32400</v>
          </cell>
          <cell r="F2126">
            <v>-1802147.39</v>
          </cell>
          <cell r="G2126">
            <v>0</v>
          </cell>
          <cell r="H2126">
            <v>-1802147.39</v>
          </cell>
          <cell r="K2126">
            <v>-1921064.94</v>
          </cell>
        </row>
        <row r="2127">
          <cell r="C2127" t="str">
            <v>UGN32400X</v>
          </cell>
          <cell r="F2127">
            <v>-1802147.39</v>
          </cell>
          <cell r="G2127">
            <v>0</v>
          </cell>
          <cell r="H2127">
            <v>-1802147.39</v>
          </cell>
          <cell r="K2127">
            <v>-1921064.94</v>
          </cell>
        </row>
        <row r="2128">
          <cell r="C2128" t="str">
            <v>UGN32405</v>
          </cell>
          <cell r="F2128">
            <v>3625532.89</v>
          </cell>
          <cell r="G2128">
            <v>0</v>
          </cell>
          <cell r="H2128">
            <v>3625532.89</v>
          </cell>
          <cell r="K2128">
            <v>3433800.85</v>
          </cell>
        </row>
        <row r="2129">
          <cell r="C2129" t="str">
            <v>UGN32405</v>
          </cell>
          <cell r="F2129">
            <v>482456.26</v>
          </cell>
          <cell r="G2129">
            <v>0</v>
          </cell>
          <cell r="H2129">
            <v>482456.26</v>
          </cell>
          <cell r="K2129">
            <v>330967.06</v>
          </cell>
        </row>
        <row r="2130">
          <cell r="C2130" t="str">
            <v>UGN32405</v>
          </cell>
          <cell r="F2130">
            <v>8291.7999999999993</v>
          </cell>
          <cell r="G2130">
            <v>0</v>
          </cell>
          <cell r="H2130">
            <v>8291.7999999999993</v>
          </cell>
          <cell r="K2130">
            <v>0</v>
          </cell>
        </row>
        <row r="2131">
          <cell r="C2131" t="str">
            <v>UGN32405</v>
          </cell>
          <cell r="F2131">
            <v>7873.62</v>
          </cell>
          <cell r="G2131">
            <v>0</v>
          </cell>
          <cell r="H2131">
            <v>7873.62</v>
          </cell>
          <cell r="K2131">
            <v>5079.37</v>
          </cell>
        </row>
        <row r="2132">
          <cell r="C2132" t="str">
            <v>UGN32405</v>
          </cell>
          <cell r="F2132">
            <v>24930.75</v>
          </cell>
          <cell r="G2132">
            <v>0</v>
          </cell>
          <cell r="H2132">
            <v>24930.75</v>
          </cell>
          <cell r="K2132">
            <v>0</v>
          </cell>
        </row>
        <row r="2133">
          <cell r="C2133" t="str">
            <v>UGN32405</v>
          </cell>
          <cell r="F2133">
            <v>-55985.36</v>
          </cell>
          <cell r="G2133">
            <v>0</v>
          </cell>
          <cell r="H2133">
            <v>-55985.36</v>
          </cell>
          <cell r="K2133">
            <v>55279.73</v>
          </cell>
        </row>
        <row r="2134">
          <cell r="C2134" t="str">
            <v>UGN32405</v>
          </cell>
          <cell r="F2134">
            <v>16029.47</v>
          </cell>
          <cell r="G2134">
            <v>0</v>
          </cell>
          <cell r="H2134">
            <v>16029.47</v>
          </cell>
          <cell r="K2134">
            <v>7186.03</v>
          </cell>
        </row>
        <row r="2135">
          <cell r="C2135" t="str">
            <v>UGN32405</v>
          </cell>
          <cell r="F2135">
            <v>63473.71</v>
          </cell>
          <cell r="G2135">
            <v>0</v>
          </cell>
          <cell r="H2135">
            <v>63473.71</v>
          </cell>
          <cell r="K2135">
            <v>36409.22</v>
          </cell>
        </row>
        <row r="2136">
          <cell r="C2136" t="str">
            <v>UGN32405</v>
          </cell>
          <cell r="F2136">
            <v>-26.31</v>
          </cell>
          <cell r="G2136">
            <v>0</v>
          </cell>
          <cell r="H2136">
            <v>-26.31</v>
          </cell>
          <cell r="K2136">
            <v>-209.96</v>
          </cell>
        </row>
        <row r="2137">
          <cell r="C2137" t="str">
            <v>UGN32405</v>
          </cell>
          <cell r="F2137">
            <v>1839.92</v>
          </cell>
          <cell r="G2137">
            <v>0</v>
          </cell>
          <cell r="H2137">
            <v>1839.92</v>
          </cell>
          <cell r="K2137">
            <v>-9279.25</v>
          </cell>
        </row>
        <row r="2138">
          <cell r="C2138" t="str">
            <v>UGN32405</v>
          </cell>
          <cell r="F2138">
            <v>60990.12</v>
          </cell>
          <cell r="G2138">
            <v>0</v>
          </cell>
          <cell r="H2138">
            <v>60990.12</v>
          </cell>
          <cell r="K2138">
            <v>48770.22</v>
          </cell>
        </row>
        <row r="2139">
          <cell r="C2139" t="str">
            <v>UGN32405</v>
          </cell>
          <cell r="F2139">
            <v>0</v>
          </cell>
          <cell r="G2139">
            <v>0</v>
          </cell>
          <cell r="H2139">
            <v>0</v>
          </cell>
          <cell r="K2139">
            <v>695.25</v>
          </cell>
        </row>
        <row r="2140">
          <cell r="C2140" t="str">
            <v>UGN32405</v>
          </cell>
          <cell r="F2140">
            <v>59.72</v>
          </cell>
          <cell r="G2140">
            <v>0</v>
          </cell>
          <cell r="H2140">
            <v>59.72</v>
          </cell>
          <cell r="K2140">
            <v>860.75</v>
          </cell>
        </row>
        <row r="2141">
          <cell r="C2141" t="str">
            <v>UGN32405</v>
          </cell>
          <cell r="F2141">
            <v>208663.37</v>
          </cell>
          <cell r="G2141">
            <v>0</v>
          </cell>
          <cell r="H2141">
            <v>208663.37</v>
          </cell>
          <cell r="K2141">
            <v>240075.18</v>
          </cell>
        </row>
        <row r="2142">
          <cell r="C2142" t="str">
            <v>UGN32405</v>
          </cell>
          <cell r="F2142">
            <v>908119.83</v>
          </cell>
          <cell r="G2142">
            <v>0</v>
          </cell>
          <cell r="H2142">
            <v>908119.83</v>
          </cell>
          <cell r="K2142">
            <v>928609.21</v>
          </cell>
        </row>
        <row r="2143">
          <cell r="C2143" t="str">
            <v>UGN32405</v>
          </cell>
          <cell r="F2143">
            <v>-56214.96</v>
          </cell>
          <cell r="G2143">
            <v>0</v>
          </cell>
          <cell r="H2143">
            <v>-56214.96</v>
          </cell>
          <cell r="K2143">
            <v>-98436.31</v>
          </cell>
        </row>
        <row r="2144">
          <cell r="C2144" t="str">
            <v>UGN32405X</v>
          </cell>
          <cell r="F2144">
            <v>-56214.96</v>
          </cell>
          <cell r="G2144">
            <v>0</v>
          </cell>
          <cell r="H2144">
            <v>-56214.96</v>
          </cell>
          <cell r="K2144">
            <v>-98436.31</v>
          </cell>
        </row>
        <row r="2145">
          <cell r="C2145" t="str">
            <v>UGN32415</v>
          </cell>
          <cell r="F2145">
            <v>11962469.4</v>
          </cell>
          <cell r="G2145">
            <v>0</v>
          </cell>
          <cell r="H2145">
            <v>11962469.4</v>
          </cell>
          <cell r="K2145">
            <v>11633234.25</v>
          </cell>
        </row>
        <row r="2146">
          <cell r="C2146" t="str">
            <v>UGN32415</v>
          </cell>
          <cell r="F2146">
            <v>577855.67000000004</v>
          </cell>
          <cell r="G2146">
            <v>0</v>
          </cell>
          <cell r="H2146">
            <v>577855.67000000004</v>
          </cell>
          <cell r="K2146">
            <v>559422.81000000006</v>
          </cell>
        </row>
        <row r="2147">
          <cell r="C2147" t="str">
            <v>UGN32415</v>
          </cell>
          <cell r="F2147">
            <v>2510746.73</v>
          </cell>
          <cell r="G2147">
            <v>0</v>
          </cell>
          <cell r="H2147">
            <v>2510746.73</v>
          </cell>
          <cell r="K2147">
            <v>2535776.9500000002</v>
          </cell>
        </row>
        <row r="2148">
          <cell r="C2148" t="str">
            <v>UGN32415</v>
          </cell>
          <cell r="F2148">
            <v>0</v>
          </cell>
          <cell r="G2148">
            <v>0</v>
          </cell>
          <cell r="H2148">
            <v>0</v>
          </cell>
          <cell r="K2148">
            <v>0.04</v>
          </cell>
        </row>
        <row r="2149">
          <cell r="C2149" t="str">
            <v>UGN32415</v>
          </cell>
          <cell r="F2149">
            <v>574588.01</v>
          </cell>
          <cell r="G2149">
            <v>0</v>
          </cell>
          <cell r="H2149">
            <v>574588.01</v>
          </cell>
          <cell r="K2149">
            <v>560779.06999999995</v>
          </cell>
        </row>
        <row r="2150">
          <cell r="C2150" t="str">
            <v>UGN32415</v>
          </cell>
          <cell r="F2150">
            <v>17289.060000000001</v>
          </cell>
          <cell r="G2150">
            <v>0</v>
          </cell>
          <cell r="H2150">
            <v>17289.060000000001</v>
          </cell>
          <cell r="K2150">
            <v>15799.04</v>
          </cell>
        </row>
        <row r="2151">
          <cell r="C2151" t="str">
            <v>UGN32415</v>
          </cell>
          <cell r="F2151">
            <v>-119254.3</v>
          </cell>
          <cell r="G2151">
            <v>0</v>
          </cell>
          <cell r="H2151">
            <v>-119254.3</v>
          </cell>
          <cell r="K2151">
            <v>134487.35</v>
          </cell>
        </row>
        <row r="2152">
          <cell r="C2152" t="str">
            <v>UGN32415</v>
          </cell>
          <cell r="F2152">
            <v>-9258.1200000000008</v>
          </cell>
          <cell r="G2152">
            <v>0</v>
          </cell>
          <cell r="H2152">
            <v>-9258.1200000000008</v>
          </cell>
          <cell r="K2152">
            <v>8590.74</v>
          </cell>
        </row>
        <row r="2153">
          <cell r="C2153" t="str">
            <v>UGN32415</v>
          </cell>
          <cell r="F2153">
            <v>15300.62</v>
          </cell>
          <cell r="G2153">
            <v>0</v>
          </cell>
          <cell r="H2153">
            <v>15300.62</v>
          </cell>
          <cell r="K2153">
            <v>11219.87</v>
          </cell>
        </row>
        <row r="2154">
          <cell r="C2154" t="str">
            <v>UGN32415</v>
          </cell>
          <cell r="F2154">
            <v>540766.59</v>
          </cell>
          <cell r="G2154">
            <v>0</v>
          </cell>
          <cell r="H2154">
            <v>540766.59</v>
          </cell>
          <cell r="K2154">
            <v>526890.29</v>
          </cell>
        </row>
        <row r="2155">
          <cell r="C2155" t="str">
            <v>UGN32415</v>
          </cell>
          <cell r="F2155">
            <v>522898.43</v>
          </cell>
          <cell r="G2155">
            <v>0</v>
          </cell>
          <cell r="H2155">
            <v>522898.43</v>
          </cell>
          <cell r="K2155">
            <v>534965.82999999996</v>
          </cell>
        </row>
        <row r="2156">
          <cell r="C2156" t="str">
            <v>UGN32415</v>
          </cell>
          <cell r="F2156">
            <v>2549.16</v>
          </cell>
          <cell r="G2156">
            <v>0</v>
          </cell>
          <cell r="H2156">
            <v>2549.16</v>
          </cell>
          <cell r="K2156">
            <v>2365.29</v>
          </cell>
        </row>
        <row r="2157">
          <cell r="C2157" t="str">
            <v>UGN32415</v>
          </cell>
          <cell r="F2157">
            <v>1649007.16</v>
          </cell>
          <cell r="G2157">
            <v>0</v>
          </cell>
          <cell r="H2157">
            <v>1649007.16</v>
          </cell>
          <cell r="K2157">
            <v>1460700.05</v>
          </cell>
        </row>
        <row r="2158">
          <cell r="C2158" t="str">
            <v>UGN32415</v>
          </cell>
          <cell r="F2158">
            <v>40109.86</v>
          </cell>
          <cell r="G2158">
            <v>0</v>
          </cell>
          <cell r="H2158">
            <v>40109.86</v>
          </cell>
          <cell r="K2158">
            <v>37942.769999999997</v>
          </cell>
        </row>
        <row r="2159">
          <cell r="C2159" t="str">
            <v>UGN32415</v>
          </cell>
          <cell r="F2159">
            <v>554261.12</v>
          </cell>
          <cell r="G2159">
            <v>0</v>
          </cell>
          <cell r="H2159">
            <v>554261.12</v>
          </cell>
          <cell r="K2159">
            <v>464020.98</v>
          </cell>
        </row>
        <row r="2160">
          <cell r="C2160" t="str">
            <v>UGN32415</v>
          </cell>
          <cell r="F2160">
            <v>0</v>
          </cell>
          <cell r="G2160">
            <v>0</v>
          </cell>
          <cell r="H2160">
            <v>0</v>
          </cell>
          <cell r="K2160">
            <v>-0.03</v>
          </cell>
        </row>
        <row r="2161">
          <cell r="C2161" t="str">
            <v>UGN32415</v>
          </cell>
          <cell r="F2161">
            <v>77909.19</v>
          </cell>
          <cell r="G2161">
            <v>0</v>
          </cell>
          <cell r="H2161">
            <v>77909.19</v>
          </cell>
          <cell r="K2161">
            <v>68248.39</v>
          </cell>
        </row>
        <row r="2162">
          <cell r="C2162" t="str">
            <v>UGN32415</v>
          </cell>
          <cell r="F2162">
            <v>6545.52</v>
          </cell>
          <cell r="G2162">
            <v>0</v>
          </cell>
          <cell r="H2162">
            <v>6545.52</v>
          </cell>
          <cell r="K2162">
            <v>3420.1</v>
          </cell>
        </row>
        <row r="2163">
          <cell r="C2163" t="str">
            <v>UGN32415</v>
          </cell>
          <cell r="F2163">
            <v>-19755.150000000001</v>
          </cell>
          <cell r="G2163">
            <v>0</v>
          </cell>
          <cell r="H2163">
            <v>-19755.150000000001</v>
          </cell>
          <cell r="K2163">
            <v>28342.560000000001</v>
          </cell>
        </row>
        <row r="2164">
          <cell r="C2164" t="str">
            <v>UGN32415</v>
          </cell>
          <cell r="F2164">
            <v>9353.26</v>
          </cell>
          <cell r="G2164">
            <v>0</v>
          </cell>
          <cell r="H2164">
            <v>9353.26</v>
          </cell>
          <cell r="K2164">
            <v>2869.28</v>
          </cell>
        </row>
        <row r="2165">
          <cell r="C2165" t="str">
            <v>UGN32415</v>
          </cell>
          <cell r="F2165">
            <v>12499.28</v>
          </cell>
          <cell r="G2165">
            <v>0</v>
          </cell>
          <cell r="H2165">
            <v>12499.28</v>
          </cell>
          <cell r="K2165">
            <v>2038.51</v>
          </cell>
        </row>
        <row r="2166">
          <cell r="C2166" t="str">
            <v>UGN32415</v>
          </cell>
          <cell r="F2166">
            <v>66280.89</v>
          </cell>
          <cell r="G2166">
            <v>0</v>
          </cell>
          <cell r="H2166">
            <v>66280.89</v>
          </cell>
          <cell r="K2166">
            <v>60461.83</v>
          </cell>
        </row>
        <row r="2167">
          <cell r="C2167" t="str">
            <v>UGN32415</v>
          </cell>
          <cell r="F2167">
            <v>54462.98</v>
          </cell>
          <cell r="G2167">
            <v>0</v>
          </cell>
          <cell r="H2167">
            <v>54462.98</v>
          </cell>
          <cell r="K2167">
            <v>51320.17</v>
          </cell>
        </row>
        <row r="2168">
          <cell r="C2168" t="str">
            <v>UGN32415</v>
          </cell>
          <cell r="F2168">
            <v>2050.9</v>
          </cell>
          <cell r="G2168">
            <v>0</v>
          </cell>
          <cell r="H2168">
            <v>2050.9</v>
          </cell>
          <cell r="K2168">
            <v>1754.33</v>
          </cell>
        </row>
        <row r="2169">
          <cell r="C2169" t="str">
            <v>UGN32420</v>
          </cell>
          <cell r="F2169">
            <v>11962469.4</v>
          </cell>
          <cell r="G2169">
            <v>0</v>
          </cell>
          <cell r="H2169">
            <v>11962469.4</v>
          </cell>
          <cell r="K2169">
            <v>11633234.25</v>
          </cell>
        </row>
        <row r="2170">
          <cell r="C2170" t="str">
            <v>UGN32420</v>
          </cell>
          <cell r="F2170">
            <v>577855.67000000004</v>
          </cell>
          <cell r="G2170">
            <v>0</v>
          </cell>
          <cell r="H2170">
            <v>577855.67000000004</v>
          </cell>
          <cell r="K2170">
            <v>559422.81000000006</v>
          </cell>
        </row>
        <row r="2171">
          <cell r="C2171" t="str">
            <v>UGN32420</v>
          </cell>
          <cell r="F2171">
            <v>2510746.73</v>
          </cell>
          <cell r="G2171">
            <v>0</v>
          </cell>
          <cell r="H2171">
            <v>2510746.73</v>
          </cell>
          <cell r="K2171">
            <v>2535776.9500000002</v>
          </cell>
        </row>
        <row r="2172">
          <cell r="C2172" t="str">
            <v>UGN32420</v>
          </cell>
          <cell r="F2172">
            <v>0</v>
          </cell>
          <cell r="G2172">
            <v>0</v>
          </cell>
          <cell r="H2172">
            <v>0</v>
          </cell>
          <cell r="K2172">
            <v>0.04</v>
          </cell>
        </row>
        <row r="2173">
          <cell r="C2173" t="str">
            <v>UGN32420</v>
          </cell>
          <cell r="F2173">
            <v>574588.01</v>
          </cell>
          <cell r="G2173">
            <v>0</v>
          </cell>
          <cell r="H2173">
            <v>574588.01</v>
          </cell>
          <cell r="K2173">
            <v>560779.06999999995</v>
          </cell>
        </row>
        <row r="2174">
          <cell r="C2174" t="str">
            <v>UGN32420</v>
          </cell>
          <cell r="F2174">
            <v>17289.060000000001</v>
          </cell>
          <cell r="G2174">
            <v>0</v>
          </cell>
          <cell r="H2174">
            <v>17289.060000000001</v>
          </cell>
          <cell r="K2174">
            <v>15799.04</v>
          </cell>
        </row>
        <row r="2175">
          <cell r="C2175" t="str">
            <v>UGN32420</v>
          </cell>
          <cell r="F2175">
            <v>-119254.3</v>
          </cell>
          <cell r="G2175">
            <v>0</v>
          </cell>
          <cell r="H2175">
            <v>-119254.3</v>
          </cell>
          <cell r="K2175">
            <v>134487.35</v>
          </cell>
        </row>
        <row r="2176">
          <cell r="C2176" t="str">
            <v>UGN32420</v>
          </cell>
          <cell r="F2176">
            <v>-9258.1200000000008</v>
          </cell>
          <cell r="G2176">
            <v>0</v>
          </cell>
          <cell r="H2176">
            <v>-9258.1200000000008</v>
          </cell>
          <cell r="K2176">
            <v>8590.74</v>
          </cell>
        </row>
        <row r="2177">
          <cell r="C2177" t="str">
            <v>UGN32420</v>
          </cell>
          <cell r="F2177">
            <v>15300.62</v>
          </cell>
          <cell r="G2177">
            <v>0</v>
          </cell>
          <cell r="H2177">
            <v>15300.62</v>
          </cell>
          <cell r="K2177">
            <v>11219.87</v>
          </cell>
        </row>
        <row r="2178">
          <cell r="C2178" t="str">
            <v>UGN32420</v>
          </cell>
          <cell r="F2178">
            <v>540766.59</v>
          </cell>
          <cell r="G2178">
            <v>0</v>
          </cell>
          <cell r="H2178">
            <v>540766.59</v>
          </cell>
          <cell r="K2178">
            <v>526890.29</v>
          </cell>
        </row>
        <row r="2179">
          <cell r="C2179" t="str">
            <v>UGN32420</v>
          </cell>
          <cell r="F2179">
            <v>522898.43</v>
          </cell>
          <cell r="G2179">
            <v>0</v>
          </cell>
          <cell r="H2179">
            <v>522898.43</v>
          </cell>
          <cell r="K2179">
            <v>534965.82999999996</v>
          </cell>
        </row>
        <row r="2180">
          <cell r="C2180" t="str">
            <v>UGN32420</v>
          </cell>
          <cell r="F2180">
            <v>2549.16</v>
          </cell>
          <cell r="G2180">
            <v>0</v>
          </cell>
          <cell r="H2180">
            <v>2549.16</v>
          </cell>
          <cell r="K2180">
            <v>2365.29</v>
          </cell>
        </row>
        <row r="2181">
          <cell r="C2181" t="str">
            <v>UGN32425</v>
          </cell>
          <cell r="F2181">
            <v>1649007.16</v>
          </cell>
          <cell r="G2181">
            <v>0</v>
          </cell>
          <cell r="H2181">
            <v>1649007.16</v>
          </cell>
          <cell r="K2181">
            <v>1460700.05</v>
          </cell>
        </row>
        <row r="2182">
          <cell r="C2182" t="str">
            <v>UGN32425</v>
          </cell>
          <cell r="F2182">
            <v>40109.86</v>
          </cell>
          <cell r="G2182">
            <v>0</v>
          </cell>
          <cell r="H2182">
            <v>40109.86</v>
          </cell>
          <cell r="K2182">
            <v>37942.769999999997</v>
          </cell>
        </row>
        <row r="2183">
          <cell r="C2183" t="str">
            <v>UGN32425</v>
          </cell>
          <cell r="F2183">
            <v>554261.12</v>
          </cell>
          <cell r="G2183">
            <v>0</v>
          </cell>
          <cell r="H2183">
            <v>554261.12</v>
          </cell>
          <cell r="K2183">
            <v>464020.98</v>
          </cell>
        </row>
        <row r="2184">
          <cell r="C2184" t="str">
            <v>UGN32425</v>
          </cell>
          <cell r="F2184">
            <v>0</v>
          </cell>
          <cell r="G2184">
            <v>0</v>
          </cell>
          <cell r="H2184">
            <v>0</v>
          </cell>
          <cell r="K2184">
            <v>-0.03</v>
          </cell>
        </row>
        <row r="2185">
          <cell r="C2185" t="str">
            <v>UGN32425</v>
          </cell>
          <cell r="F2185">
            <v>77909.19</v>
          </cell>
          <cell r="G2185">
            <v>0</v>
          </cell>
          <cell r="H2185">
            <v>77909.19</v>
          </cell>
          <cell r="K2185">
            <v>68248.39</v>
          </cell>
        </row>
        <row r="2186">
          <cell r="C2186" t="str">
            <v>UGN32425</v>
          </cell>
          <cell r="F2186">
            <v>6545.52</v>
          </cell>
          <cell r="G2186">
            <v>0</v>
          </cell>
          <cell r="H2186">
            <v>6545.52</v>
          </cell>
          <cell r="K2186">
            <v>3420.1</v>
          </cell>
        </row>
        <row r="2187">
          <cell r="C2187" t="str">
            <v>UGN32425</v>
          </cell>
          <cell r="F2187">
            <v>-19755.150000000001</v>
          </cell>
          <cell r="G2187">
            <v>0</v>
          </cell>
          <cell r="H2187">
            <v>-19755.150000000001</v>
          </cell>
          <cell r="K2187">
            <v>28342.560000000001</v>
          </cell>
        </row>
        <row r="2188">
          <cell r="C2188" t="str">
            <v>UGN32425</v>
          </cell>
          <cell r="F2188">
            <v>9353.26</v>
          </cell>
          <cell r="G2188">
            <v>0</v>
          </cell>
          <cell r="H2188">
            <v>9353.26</v>
          </cell>
          <cell r="K2188">
            <v>2869.28</v>
          </cell>
        </row>
        <row r="2189">
          <cell r="C2189" t="str">
            <v>UGN32425</v>
          </cell>
          <cell r="F2189">
            <v>12499.28</v>
          </cell>
          <cell r="G2189">
            <v>0</v>
          </cell>
          <cell r="H2189">
            <v>12499.28</v>
          </cell>
          <cell r="K2189">
            <v>2038.51</v>
          </cell>
        </row>
        <row r="2190">
          <cell r="C2190" t="str">
            <v>UGN32425</v>
          </cell>
          <cell r="F2190">
            <v>66280.89</v>
          </cell>
          <cell r="G2190">
            <v>0</v>
          </cell>
          <cell r="H2190">
            <v>66280.89</v>
          </cell>
          <cell r="K2190">
            <v>60461.83</v>
          </cell>
        </row>
        <row r="2191">
          <cell r="C2191" t="str">
            <v>UGN32425</v>
          </cell>
          <cell r="F2191">
            <v>54462.98</v>
          </cell>
          <cell r="G2191">
            <v>0</v>
          </cell>
          <cell r="H2191">
            <v>54462.98</v>
          </cell>
          <cell r="K2191">
            <v>51320.17</v>
          </cell>
        </row>
        <row r="2192">
          <cell r="C2192" t="str">
            <v>UGN32425</v>
          </cell>
          <cell r="F2192">
            <v>2050.9</v>
          </cell>
          <cell r="G2192">
            <v>0</v>
          </cell>
          <cell r="H2192">
            <v>2050.9</v>
          </cell>
          <cell r="K2192">
            <v>1754.33</v>
          </cell>
        </row>
        <row r="2193">
          <cell r="C2193" t="str">
            <v>UGN32440</v>
          </cell>
          <cell r="F2193">
            <v>87643.14</v>
          </cell>
          <cell r="G2193">
            <v>0</v>
          </cell>
          <cell r="H2193">
            <v>87643.14</v>
          </cell>
          <cell r="K2193">
            <v>85598.66</v>
          </cell>
        </row>
        <row r="2194">
          <cell r="C2194" t="str">
            <v>UGN32440</v>
          </cell>
          <cell r="F2194">
            <v>1322878.4099999999</v>
          </cell>
          <cell r="G2194">
            <v>0</v>
          </cell>
          <cell r="H2194">
            <v>1322878.4099999999</v>
          </cell>
          <cell r="K2194">
            <v>1287573.6000000001</v>
          </cell>
        </row>
        <row r="2195">
          <cell r="C2195" t="str">
            <v>UGN32440</v>
          </cell>
          <cell r="F2195">
            <v>150540.45000000001</v>
          </cell>
          <cell r="G2195">
            <v>0</v>
          </cell>
          <cell r="H2195">
            <v>150540.45000000001</v>
          </cell>
          <cell r="K2195">
            <v>150520.71</v>
          </cell>
        </row>
        <row r="2196">
          <cell r="C2196" t="str">
            <v>UGN32440</v>
          </cell>
          <cell r="F2196">
            <v>27168.11</v>
          </cell>
          <cell r="G2196">
            <v>0</v>
          </cell>
          <cell r="H2196">
            <v>27168.11</v>
          </cell>
          <cell r="K2196">
            <v>27699.18</v>
          </cell>
        </row>
        <row r="2197">
          <cell r="C2197" t="str">
            <v>UGN32440</v>
          </cell>
          <cell r="F2197">
            <v>10661.69</v>
          </cell>
          <cell r="G2197">
            <v>0</v>
          </cell>
          <cell r="H2197">
            <v>10661.69</v>
          </cell>
          <cell r="K2197">
            <v>9493.6200000000008</v>
          </cell>
        </row>
        <row r="2198">
          <cell r="C2198" t="str">
            <v>UGN32440</v>
          </cell>
          <cell r="F2198">
            <v>130897.14</v>
          </cell>
          <cell r="G2198">
            <v>0</v>
          </cell>
          <cell r="H2198">
            <v>130897.14</v>
          </cell>
          <cell r="K2198">
            <v>119759.17</v>
          </cell>
        </row>
        <row r="2199">
          <cell r="C2199" t="str">
            <v>UGN32440</v>
          </cell>
          <cell r="F2199">
            <v>8326.74</v>
          </cell>
          <cell r="G2199">
            <v>0</v>
          </cell>
          <cell r="H2199">
            <v>8326.74</v>
          </cell>
          <cell r="K2199">
            <v>9356.86</v>
          </cell>
        </row>
        <row r="2200">
          <cell r="C2200" t="str">
            <v>UGN32440</v>
          </cell>
          <cell r="F2200">
            <v>546.05999999999995</v>
          </cell>
          <cell r="G2200">
            <v>0</v>
          </cell>
          <cell r="H2200">
            <v>546.05999999999995</v>
          </cell>
          <cell r="K2200">
            <v>0</v>
          </cell>
        </row>
        <row r="2201">
          <cell r="C2201" t="str">
            <v>UGN32440</v>
          </cell>
          <cell r="F2201">
            <v>60159.18</v>
          </cell>
          <cell r="G2201">
            <v>0</v>
          </cell>
          <cell r="H2201">
            <v>60159.18</v>
          </cell>
          <cell r="K2201">
            <v>69925.52</v>
          </cell>
        </row>
        <row r="2202">
          <cell r="C2202" t="str">
            <v>UGN32450</v>
          </cell>
          <cell r="F2202">
            <v>96505.55</v>
          </cell>
          <cell r="G2202">
            <v>0</v>
          </cell>
          <cell r="H2202">
            <v>96505.55</v>
          </cell>
          <cell r="K2202">
            <v>97351.02</v>
          </cell>
        </row>
        <row r="2203">
          <cell r="C2203" t="str">
            <v>UGN32455</v>
          </cell>
          <cell r="F2203">
            <v>154261.51</v>
          </cell>
          <cell r="G2203">
            <v>0</v>
          </cell>
          <cell r="H2203">
            <v>154261.51</v>
          </cell>
          <cell r="K2203">
            <v>130508.02</v>
          </cell>
        </row>
        <row r="2204">
          <cell r="C2204" t="str">
            <v>UGN32460</v>
          </cell>
          <cell r="F2204">
            <v>8168491.4199999999</v>
          </cell>
          <cell r="G2204">
            <v>0</v>
          </cell>
          <cell r="H2204">
            <v>8168491.4199999999</v>
          </cell>
          <cell r="K2204">
            <v>11088865.23</v>
          </cell>
        </row>
        <row r="2205">
          <cell r="C2205" t="str">
            <v>UGN32465</v>
          </cell>
          <cell r="F2205">
            <v>43155.32</v>
          </cell>
          <cell r="G2205">
            <v>0</v>
          </cell>
          <cell r="H2205">
            <v>43155.32</v>
          </cell>
          <cell r="K2205">
            <v>35640.06</v>
          </cell>
        </row>
        <row r="2206">
          <cell r="C2206" t="str">
            <v>UGN32470</v>
          </cell>
          <cell r="F2206">
            <v>28932.49</v>
          </cell>
          <cell r="G2206">
            <v>0</v>
          </cell>
          <cell r="H2206">
            <v>28932.49</v>
          </cell>
          <cell r="K2206">
            <v>44182.81</v>
          </cell>
        </row>
        <row r="2207">
          <cell r="C2207" t="str">
            <v>UGN32475</v>
          </cell>
          <cell r="F2207">
            <v>1963758.09</v>
          </cell>
          <cell r="G2207">
            <v>0</v>
          </cell>
          <cell r="H2207">
            <v>1963758.09</v>
          </cell>
          <cell r="K2207">
            <v>1627700.3</v>
          </cell>
        </row>
        <row r="2208">
          <cell r="C2208" t="str">
            <v>UGN32485X</v>
          </cell>
          <cell r="F2208">
            <v>1963758.09</v>
          </cell>
          <cell r="G2208">
            <v>0</v>
          </cell>
          <cell r="H2208">
            <v>1963758.09</v>
          </cell>
          <cell r="K2208">
            <v>1627700.3</v>
          </cell>
        </row>
        <row r="2209">
          <cell r="C2209" t="str">
            <v>UGN32495</v>
          </cell>
          <cell r="F2209">
            <v>594</v>
          </cell>
          <cell r="G2209">
            <v>0</v>
          </cell>
          <cell r="H2209">
            <v>594</v>
          </cell>
          <cell r="K2209">
            <v>2708</v>
          </cell>
        </row>
        <row r="2210">
          <cell r="C2210" t="str">
            <v>UGN32495</v>
          </cell>
          <cell r="F2210">
            <v>493010</v>
          </cell>
          <cell r="G2210">
            <v>0</v>
          </cell>
          <cell r="H2210">
            <v>493010</v>
          </cell>
          <cell r="K2210">
            <v>711495</v>
          </cell>
        </row>
        <row r="2211">
          <cell r="C2211" t="str">
            <v>UGN32500X</v>
          </cell>
          <cell r="F2211">
            <v>594</v>
          </cell>
          <cell r="G2211">
            <v>0</v>
          </cell>
          <cell r="H2211">
            <v>594</v>
          </cell>
          <cell r="K2211">
            <v>2708</v>
          </cell>
        </row>
        <row r="2212">
          <cell r="C2212" t="str">
            <v>UGN32505X</v>
          </cell>
          <cell r="F2212">
            <v>493010</v>
          </cell>
          <cell r="G2212">
            <v>0</v>
          </cell>
          <cell r="H2212">
            <v>493010</v>
          </cell>
          <cell r="K2212">
            <v>711495</v>
          </cell>
        </row>
        <row r="2213">
          <cell r="C2213" t="str">
            <v>UGN32510</v>
          </cell>
          <cell r="F2213">
            <v>0</v>
          </cell>
          <cell r="G2213">
            <v>0</v>
          </cell>
          <cell r="H2213">
            <v>0</v>
          </cell>
          <cell r="K2213">
            <v>466.53</v>
          </cell>
        </row>
        <row r="2214">
          <cell r="C2214" t="str">
            <v>UGN32510</v>
          </cell>
          <cell r="F2214">
            <v>15367.11</v>
          </cell>
          <cell r="G2214">
            <v>0</v>
          </cell>
          <cell r="H2214">
            <v>15367.11</v>
          </cell>
          <cell r="K2214">
            <v>548.74</v>
          </cell>
        </row>
        <row r="2215">
          <cell r="C2215" t="str">
            <v>UGN32515X</v>
          </cell>
          <cell r="F2215">
            <v>0</v>
          </cell>
          <cell r="G2215">
            <v>0</v>
          </cell>
          <cell r="H2215">
            <v>0</v>
          </cell>
          <cell r="K2215">
            <v>466.53</v>
          </cell>
        </row>
        <row r="2216">
          <cell r="C2216" t="str">
            <v>UGN32530X</v>
          </cell>
          <cell r="F2216">
            <v>15367.11</v>
          </cell>
          <cell r="G2216">
            <v>0</v>
          </cell>
          <cell r="H2216">
            <v>15367.11</v>
          </cell>
          <cell r="K2216">
            <v>548.74</v>
          </cell>
        </row>
        <row r="2217">
          <cell r="C2217" t="str">
            <v>UGN32535</v>
          </cell>
          <cell r="F2217">
            <v>27876.39</v>
          </cell>
          <cell r="G2217">
            <v>0</v>
          </cell>
          <cell r="H2217">
            <v>27876.39</v>
          </cell>
          <cell r="K2217">
            <v>24213.14</v>
          </cell>
        </row>
        <row r="2218">
          <cell r="C2218" t="str">
            <v>UGN32535</v>
          </cell>
          <cell r="F2218">
            <v>3147749.98</v>
          </cell>
          <cell r="G2218">
            <v>0</v>
          </cell>
          <cell r="H2218">
            <v>3147749.98</v>
          </cell>
          <cell r="K2218">
            <v>2675065.21</v>
          </cell>
        </row>
        <row r="2219">
          <cell r="C2219" t="str">
            <v>UGN32535</v>
          </cell>
          <cell r="F2219">
            <v>2480595.11</v>
          </cell>
          <cell r="G2219">
            <v>0</v>
          </cell>
          <cell r="H2219">
            <v>2480595.11</v>
          </cell>
          <cell r="K2219">
            <v>2255493.9500000002</v>
          </cell>
        </row>
        <row r="2220">
          <cell r="C2220" t="str">
            <v>UGN32535</v>
          </cell>
          <cell r="F2220">
            <v>25040.14</v>
          </cell>
          <cell r="G2220">
            <v>0</v>
          </cell>
          <cell r="H2220">
            <v>25040.14</v>
          </cell>
          <cell r="K2220">
            <v>47533.26</v>
          </cell>
        </row>
        <row r="2221">
          <cell r="C2221" t="str">
            <v>UGN32535</v>
          </cell>
          <cell r="F2221">
            <v>0</v>
          </cell>
          <cell r="G2221">
            <v>0</v>
          </cell>
          <cell r="H2221">
            <v>0</v>
          </cell>
          <cell r="K2221">
            <v>18000</v>
          </cell>
        </row>
        <row r="2222">
          <cell r="C2222" t="str">
            <v>UGN32535</v>
          </cell>
          <cell r="F2222">
            <v>1603</v>
          </cell>
          <cell r="G2222">
            <v>0</v>
          </cell>
          <cell r="H2222">
            <v>1603</v>
          </cell>
          <cell r="K2222">
            <v>22570.01</v>
          </cell>
        </row>
        <row r="2223">
          <cell r="C2223" t="str">
            <v>UGN32535</v>
          </cell>
          <cell r="F2223">
            <v>1513370</v>
          </cell>
          <cell r="G2223">
            <v>0</v>
          </cell>
          <cell r="H2223">
            <v>1513370</v>
          </cell>
          <cell r="K2223">
            <v>1474670</v>
          </cell>
        </row>
        <row r="2224">
          <cell r="C2224" t="str">
            <v>UGN32535</v>
          </cell>
          <cell r="F2224">
            <v>226359.11</v>
          </cell>
          <cell r="G2224">
            <v>0</v>
          </cell>
          <cell r="H2224">
            <v>226359.11</v>
          </cell>
          <cell r="K2224">
            <v>224726.18</v>
          </cell>
        </row>
        <row r="2225">
          <cell r="C2225" t="str">
            <v>UGN32535</v>
          </cell>
          <cell r="F2225">
            <v>0</v>
          </cell>
          <cell r="G2225">
            <v>0</v>
          </cell>
          <cell r="H2225">
            <v>0</v>
          </cell>
          <cell r="K2225">
            <v>24812</v>
          </cell>
        </row>
        <row r="2226">
          <cell r="C2226" t="str">
            <v>UGN32535</v>
          </cell>
          <cell r="F2226">
            <v>451849.07</v>
          </cell>
          <cell r="G2226">
            <v>0</v>
          </cell>
          <cell r="H2226">
            <v>451849.07</v>
          </cell>
          <cell r="K2226">
            <v>618010.05000000005</v>
          </cell>
        </row>
        <row r="2227">
          <cell r="C2227" t="str">
            <v>UGN32540X</v>
          </cell>
          <cell r="F2227">
            <v>27876.39</v>
          </cell>
          <cell r="G2227">
            <v>0</v>
          </cell>
          <cell r="H2227">
            <v>27876.39</v>
          </cell>
          <cell r="K2227">
            <v>24213.14</v>
          </cell>
        </row>
        <row r="2228">
          <cell r="C2228" t="str">
            <v>UGN32540X</v>
          </cell>
          <cell r="F2228">
            <v>3147749.98</v>
          </cell>
          <cell r="G2228">
            <v>0</v>
          </cell>
          <cell r="H2228">
            <v>3147749.98</v>
          </cell>
          <cell r="K2228">
            <v>2675065.21</v>
          </cell>
        </row>
        <row r="2229">
          <cell r="C2229" t="str">
            <v>UGN32540X</v>
          </cell>
          <cell r="F2229">
            <v>2480595.11</v>
          </cell>
          <cell r="G2229">
            <v>0</v>
          </cell>
          <cell r="H2229">
            <v>2480595.11</v>
          </cell>
          <cell r="K2229">
            <v>2255493.9500000002</v>
          </cell>
        </row>
        <row r="2230">
          <cell r="C2230" t="str">
            <v>UGN32550X</v>
          </cell>
          <cell r="F2230">
            <v>25040.14</v>
          </cell>
          <cell r="G2230">
            <v>0</v>
          </cell>
          <cell r="H2230">
            <v>25040.14</v>
          </cell>
          <cell r="K2230">
            <v>47533.26</v>
          </cell>
        </row>
        <row r="2231">
          <cell r="C2231" t="str">
            <v>UGN32550X</v>
          </cell>
          <cell r="F2231">
            <v>0</v>
          </cell>
          <cell r="G2231">
            <v>0</v>
          </cell>
          <cell r="H2231">
            <v>0</v>
          </cell>
          <cell r="K2231">
            <v>18000</v>
          </cell>
        </row>
        <row r="2232">
          <cell r="C2232" t="str">
            <v>UGN32550X</v>
          </cell>
          <cell r="F2232">
            <v>1603</v>
          </cell>
          <cell r="G2232">
            <v>0</v>
          </cell>
          <cell r="H2232">
            <v>1603</v>
          </cell>
          <cell r="K2232">
            <v>22570.01</v>
          </cell>
        </row>
        <row r="2233">
          <cell r="C2233" t="str">
            <v>UGN32550X</v>
          </cell>
          <cell r="F2233">
            <v>1513370</v>
          </cell>
          <cell r="G2233">
            <v>0</v>
          </cell>
          <cell r="H2233">
            <v>1513370</v>
          </cell>
          <cell r="K2233">
            <v>1474670</v>
          </cell>
        </row>
        <row r="2234">
          <cell r="C2234" t="str">
            <v>UGN32550X</v>
          </cell>
          <cell r="F2234">
            <v>226359.11</v>
          </cell>
          <cell r="G2234">
            <v>0</v>
          </cell>
          <cell r="H2234">
            <v>226359.11</v>
          </cell>
          <cell r="K2234">
            <v>224726.18</v>
          </cell>
        </row>
        <row r="2235">
          <cell r="C2235" t="str">
            <v>UGN32560X</v>
          </cell>
          <cell r="F2235">
            <v>0</v>
          </cell>
          <cell r="G2235">
            <v>0</v>
          </cell>
          <cell r="H2235">
            <v>0</v>
          </cell>
          <cell r="K2235">
            <v>24812</v>
          </cell>
        </row>
        <row r="2236">
          <cell r="C2236" t="str">
            <v>UGN32560X</v>
          </cell>
          <cell r="F2236">
            <v>451849.07</v>
          </cell>
          <cell r="G2236">
            <v>0</v>
          </cell>
          <cell r="H2236">
            <v>451849.07</v>
          </cell>
          <cell r="K2236">
            <v>618010.05000000005</v>
          </cell>
        </row>
        <row r="2237">
          <cell r="C2237" t="str">
            <v>UGN32595</v>
          </cell>
          <cell r="F2237">
            <v>2221.27</v>
          </cell>
          <cell r="G2237">
            <v>0</v>
          </cell>
          <cell r="H2237">
            <v>2221.27</v>
          </cell>
          <cell r="K2237">
            <v>1493.84</v>
          </cell>
        </row>
        <row r="2238">
          <cell r="C2238" t="str">
            <v>UGN32595</v>
          </cell>
          <cell r="F2238">
            <v>10890.94</v>
          </cell>
          <cell r="G2238">
            <v>0</v>
          </cell>
          <cell r="H2238">
            <v>10890.94</v>
          </cell>
          <cell r="K2238">
            <v>30777.86</v>
          </cell>
        </row>
        <row r="2239">
          <cell r="C2239" t="str">
            <v>UGN32595</v>
          </cell>
          <cell r="F2239">
            <v>0</v>
          </cell>
          <cell r="G2239">
            <v>0</v>
          </cell>
          <cell r="H2239">
            <v>0</v>
          </cell>
          <cell r="K2239">
            <v>482.04</v>
          </cell>
        </row>
        <row r="2240">
          <cell r="C2240" t="str">
            <v>UGN32600X</v>
          </cell>
          <cell r="F2240">
            <v>2221.27</v>
          </cell>
          <cell r="G2240">
            <v>0</v>
          </cell>
          <cell r="H2240">
            <v>2221.27</v>
          </cell>
          <cell r="K2240">
            <v>1493.84</v>
          </cell>
        </row>
        <row r="2241">
          <cell r="C2241" t="str">
            <v>UGN32605X</v>
          </cell>
          <cell r="F2241">
            <v>10890.94</v>
          </cell>
          <cell r="G2241">
            <v>0</v>
          </cell>
          <cell r="H2241">
            <v>10890.94</v>
          </cell>
          <cell r="K2241">
            <v>30777.86</v>
          </cell>
        </row>
        <row r="2242">
          <cell r="C2242" t="str">
            <v>UGN32630X</v>
          </cell>
          <cell r="F2242">
            <v>0</v>
          </cell>
          <cell r="G2242">
            <v>0</v>
          </cell>
          <cell r="H2242">
            <v>0</v>
          </cell>
          <cell r="K2242">
            <v>482.04</v>
          </cell>
        </row>
        <row r="2243">
          <cell r="C2243" t="str">
            <v>UGN32635</v>
          </cell>
          <cell r="F2243">
            <v>86.07</v>
          </cell>
          <cell r="G2243">
            <v>0</v>
          </cell>
          <cell r="H2243">
            <v>86.07</v>
          </cell>
          <cell r="K2243">
            <v>313.25</v>
          </cell>
        </row>
        <row r="2244">
          <cell r="C2244" t="str">
            <v>UGN32635</v>
          </cell>
          <cell r="F2244">
            <v>0</v>
          </cell>
          <cell r="G2244">
            <v>0</v>
          </cell>
          <cell r="H2244">
            <v>0</v>
          </cell>
          <cell r="K2244">
            <v>333.07</v>
          </cell>
        </row>
        <row r="2245">
          <cell r="C2245" t="str">
            <v>UGN32635</v>
          </cell>
          <cell r="F2245">
            <v>38379.47</v>
          </cell>
          <cell r="G2245">
            <v>0</v>
          </cell>
          <cell r="H2245">
            <v>38379.47</v>
          </cell>
          <cell r="K2245">
            <v>0</v>
          </cell>
        </row>
        <row r="2246">
          <cell r="C2246" t="str">
            <v>UGN32635</v>
          </cell>
          <cell r="F2246">
            <v>170375.46</v>
          </cell>
          <cell r="G2246">
            <v>0</v>
          </cell>
          <cell r="H2246">
            <v>170375.46</v>
          </cell>
          <cell r="K2246">
            <v>54689.32</v>
          </cell>
        </row>
        <row r="2247">
          <cell r="C2247" t="str">
            <v>UGN32645</v>
          </cell>
          <cell r="F2247">
            <v>145549.51</v>
          </cell>
          <cell r="G2247">
            <v>0</v>
          </cell>
          <cell r="H2247">
            <v>145549.51</v>
          </cell>
          <cell r="K2247">
            <v>424370.74</v>
          </cell>
        </row>
        <row r="2248">
          <cell r="C2248" t="str">
            <v>UGN32650</v>
          </cell>
          <cell r="F2248">
            <v>78113.08</v>
          </cell>
          <cell r="G2248">
            <v>0</v>
          </cell>
          <cell r="H2248">
            <v>78113.08</v>
          </cell>
          <cell r="K2248">
            <v>50457.98</v>
          </cell>
        </row>
        <row r="2249">
          <cell r="C2249" t="str">
            <v>UGN32655</v>
          </cell>
          <cell r="F2249">
            <v>232.52</v>
          </cell>
          <cell r="G2249">
            <v>0</v>
          </cell>
          <cell r="H2249">
            <v>232.52</v>
          </cell>
          <cell r="K2249">
            <v>1254.9100000000001</v>
          </cell>
        </row>
        <row r="2250">
          <cell r="C2250" t="str">
            <v>UGN32655</v>
          </cell>
          <cell r="F2250">
            <v>352148.23</v>
          </cell>
          <cell r="G2250">
            <v>0</v>
          </cell>
          <cell r="H2250">
            <v>352148.23</v>
          </cell>
          <cell r="K2250">
            <v>1342061</v>
          </cell>
        </row>
        <row r="2251">
          <cell r="C2251" t="str">
            <v>UGN32660X</v>
          </cell>
          <cell r="F2251">
            <v>232.52</v>
          </cell>
          <cell r="G2251">
            <v>0</v>
          </cell>
          <cell r="H2251">
            <v>232.52</v>
          </cell>
          <cell r="K2251">
            <v>1254.9100000000001</v>
          </cell>
        </row>
        <row r="2252">
          <cell r="C2252" t="str">
            <v>UGN32670X</v>
          </cell>
          <cell r="F2252">
            <v>352148.23</v>
          </cell>
          <cell r="G2252">
            <v>0</v>
          </cell>
          <cell r="H2252">
            <v>352148.23</v>
          </cell>
          <cell r="K2252">
            <v>1342061</v>
          </cell>
        </row>
        <row r="2253">
          <cell r="C2253" t="str">
            <v>UGN32690</v>
          </cell>
          <cell r="F2253">
            <v>49451.54</v>
          </cell>
          <cell r="G2253">
            <v>0</v>
          </cell>
          <cell r="H2253">
            <v>49451.54</v>
          </cell>
          <cell r="K2253">
            <v>5801.07</v>
          </cell>
        </row>
        <row r="2254">
          <cell r="C2254" t="str">
            <v>UGN32P025</v>
          </cell>
          <cell r="F2254">
            <v>187725.87</v>
          </cell>
          <cell r="G2254">
            <v>0</v>
          </cell>
          <cell r="H2254">
            <v>187725.87</v>
          </cell>
          <cell r="K2254">
            <v>203068.03</v>
          </cell>
        </row>
        <row r="2255">
          <cell r="C2255" t="str">
            <v>UGN32P030</v>
          </cell>
          <cell r="F2255">
            <v>16905.18</v>
          </cell>
          <cell r="G2255">
            <v>0</v>
          </cell>
          <cell r="H2255">
            <v>16905.18</v>
          </cell>
          <cell r="K2255">
            <v>18464.310000000001</v>
          </cell>
        </row>
        <row r="2256">
          <cell r="C2256" t="str">
            <v>UGN32P030</v>
          </cell>
          <cell r="F2256">
            <v>1702.29</v>
          </cell>
          <cell r="G2256">
            <v>0</v>
          </cell>
          <cell r="H2256">
            <v>1702.29</v>
          </cell>
          <cell r="K2256">
            <v>1389.18</v>
          </cell>
        </row>
        <row r="2257">
          <cell r="C2257" t="str">
            <v>UGN32P035</v>
          </cell>
          <cell r="F2257">
            <v>1661.28</v>
          </cell>
          <cell r="G2257">
            <v>0</v>
          </cell>
          <cell r="H2257">
            <v>1661.28</v>
          </cell>
          <cell r="K2257">
            <v>1661.28</v>
          </cell>
        </row>
        <row r="2258">
          <cell r="C2258" t="str">
            <v>UGN32P035</v>
          </cell>
          <cell r="F2258">
            <v>112005.23</v>
          </cell>
          <cell r="G2258">
            <v>0</v>
          </cell>
          <cell r="H2258">
            <v>112005.23</v>
          </cell>
          <cell r="K2258">
            <v>113811.54</v>
          </cell>
        </row>
        <row r="2259">
          <cell r="C2259" t="str">
            <v>UGN32P035</v>
          </cell>
          <cell r="F2259">
            <v>128.96</v>
          </cell>
          <cell r="G2259">
            <v>0</v>
          </cell>
          <cell r="H2259">
            <v>128.96</v>
          </cell>
          <cell r="K2259">
            <v>147</v>
          </cell>
        </row>
        <row r="2260">
          <cell r="C2260" t="str">
            <v>UGN32P035</v>
          </cell>
          <cell r="F2260">
            <v>10621.9</v>
          </cell>
          <cell r="G2260">
            <v>0</v>
          </cell>
          <cell r="H2260">
            <v>10621.9</v>
          </cell>
          <cell r="K2260">
            <v>2326.7399999999998</v>
          </cell>
        </row>
        <row r="2261">
          <cell r="C2261" t="str">
            <v>UGN32P035</v>
          </cell>
          <cell r="F2261">
            <v>26572.46</v>
          </cell>
          <cell r="G2261">
            <v>0</v>
          </cell>
          <cell r="H2261">
            <v>26572.46</v>
          </cell>
          <cell r="K2261">
            <v>26248.14</v>
          </cell>
        </row>
        <row r="2262">
          <cell r="C2262" t="str">
            <v>UGN32P035</v>
          </cell>
          <cell r="F2262">
            <v>3677986.84</v>
          </cell>
          <cell r="G2262">
            <v>0</v>
          </cell>
          <cell r="H2262">
            <v>3677986.84</v>
          </cell>
          <cell r="K2262">
            <v>4443669.3099999996</v>
          </cell>
        </row>
        <row r="2263">
          <cell r="C2263" t="str">
            <v>UGN32P035</v>
          </cell>
          <cell r="F2263">
            <v>421205.77</v>
          </cell>
          <cell r="G2263">
            <v>0</v>
          </cell>
          <cell r="H2263">
            <v>421205.77</v>
          </cell>
          <cell r="K2263">
            <v>356307.28</v>
          </cell>
        </row>
        <row r="2264">
          <cell r="C2264" t="str">
            <v>UGN32P035</v>
          </cell>
          <cell r="F2264">
            <v>25920</v>
          </cell>
          <cell r="G2264">
            <v>0</v>
          </cell>
          <cell r="H2264">
            <v>25920</v>
          </cell>
          <cell r="K2264">
            <v>25920</v>
          </cell>
        </row>
        <row r="2265">
          <cell r="C2265" t="str">
            <v>UGN32P035</v>
          </cell>
          <cell r="F2265">
            <v>25764</v>
          </cell>
          <cell r="G2265">
            <v>0</v>
          </cell>
          <cell r="H2265">
            <v>25764</v>
          </cell>
          <cell r="K2265">
            <v>22931.46</v>
          </cell>
        </row>
        <row r="2266">
          <cell r="C2266" t="str">
            <v>UGN32P035</v>
          </cell>
          <cell r="F2266">
            <v>1836103.77</v>
          </cell>
          <cell r="G2266">
            <v>0</v>
          </cell>
          <cell r="H2266">
            <v>1836103.77</v>
          </cell>
          <cell r="K2266">
            <v>3160309.12</v>
          </cell>
        </row>
        <row r="2267">
          <cell r="C2267" t="str">
            <v>UGN32P035</v>
          </cell>
          <cell r="F2267">
            <v>109333.87</v>
          </cell>
          <cell r="G2267">
            <v>0</v>
          </cell>
          <cell r="H2267">
            <v>109333.87</v>
          </cell>
          <cell r="K2267">
            <v>101370.14</v>
          </cell>
        </row>
        <row r="2268">
          <cell r="C2268" t="str">
            <v>UGN32P035</v>
          </cell>
          <cell r="F2268">
            <v>1211177.8</v>
          </cell>
          <cell r="G2268">
            <v>0</v>
          </cell>
          <cell r="H2268">
            <v>1211177.8</v>
          </cell>
          <cell r="K2268">
            <v>1183099.3500000001</v>
          </cell>
        </row>
        <row r="2269">
          <cell r="C2269" t="str">
            <v>UGN32P035</v>
          </cell>
          <cell r="F2269">
            <v>3022921.99</v>
          </cell>
          <cell r="G2269">
            <v>0</v>
          </cell>
          <cell r="H2269">
            <v>3022921.99</v>
          </cell>
          <cell r="K2269">
            <v>3070677.87</v>
          </cell>
        </row>
        <row r="2270">
          <cell r="C2270" t="str">
            <v>UGN32P035</v>
          </cell>
          <cell r="F2270">
            <v>700.53</v>
          </cell>
          <cell r="G2270">
            <v>0</v>
          </cell>
          <cell r="H2270">
            <v>700.53</v>
          </cell>
          <cell r="K2270">
            <v>966.81</v>
          </cell>
        </row>
        <row r="2271">
          <cell r="C2271" t="str">
            <v>UGN32P035</v>
          </cell>
          <cell r="F2271">
            <v>402794.12</v>
          </cell>
          <cell r="G2271">
            <v>0</v>
          </cell>
          <cell r="H2271">
            <v>402794.12</v>
          </cell>
          <cell r="K2271">
            <v>256916.69</v>
          </cell>
        </row>
        <row r="2272">
          <cell r="C2272" t="str">
            <v>UGN32P040X</v>
          </cell>
          <cell r="F2272">
            <v>1661.28</v>
          </cell>
          <cell r="G2272">
            <v>0</v>
          </cell>
          <cell r="H2272">
            <v>1661.28</v>
          </cell>
          <cell r="K2272">
            <v>1661.28</v>
          </cell>
        </row>
        <row r="2273">
          <cell r="C2273" t="str">
            <v>UGN32P040X</v>
          </cell>
          <cell r="F2273">
            <v>112005.23</v>
          </cell>
          <cell r="G2273">
            <v>0</v>
          </cell>
          <cell r="H2273">
            <v>112005.23</v>
          </cell>
          <cell r="K2273">
            <v>113811.54</v>
          </cell>
        </row>
        <row r="2274">
          <cell r="C2274" t="str">
            <v>UGN32P040X</v>
          </cell>
          <cell r="F2274">
            <v>128.96</v>
          </cell>
          <cell r="G2274">
            <v>0</v>
          </cell>
          <cell r="H2274">
            <v>128.96</v>
          </cell>
          <cell r="K2274">
            <v>147</v>
          </cell>
        </row>
        <row r="2275">
          <cell r="C2275" t="str">
            <v>UGN32P045X</v>
          </cell>
          <cell r="F2275">
            <v>10621.9</v>
          </cell>
          <cell r="G2275">
            <v>0</v>
          </cell>
          <cell r="H2275">
            <v>10621.9</v>
          </cell>
          <cell r="K2275">
            <v>2326.7399999999998</v>
          </cell>
        </row>
        <row r="2276">
          <cell r="C2276" t="str">
            <v>UGN32P045X</v>
          </cell>
          <cell r="F2276">
            <v>26572.46</v>
          </cell>
          <cell r="G2276">
            <v>0</v>
          </cell>
          <cell r="H2276">
            <v>26572.46</v>
          </cell>
          <cell r="K2276">
            <v>26248.14</v>
          </cell>
        </row>
        <row r="2277">
          <cell r="C2277" t="str">
            <v>UGN32P045X</v>
          </cell>
          <cell r="F2277">
            <v>3677986.84</v>
          </cell>
          <cell r="G2277">
            <v>0</v>
          </cell>
          <cell r="H2277">
            <v>3677986.84</v>
          </cell>
          <cell r="K2277">
            <v>4443669.3099999996</v>
          </cell>
        </row>
        <row r="2278">
          <cell r="C2278" t="str">
            <v>UGN32P045X</v>
          </cell>
          <cell r="F2278">
            <v>421205.77</v>
          </cell>
          <cell r="G2278">
            <v>0</v>
          </cell>
          <cell r="H2278">
            <v>421205.77</v>
          </cell>
          <cell r="K2278">
            <v>356307.28</v>
          </cell>
        </row>
        <row r="2279">
          <cell r="C2279" t="str">
            <v>UGN32P050X</v>
          </cell>
          <cell r="F2279">
            <v>25920</v>
          </cell>
          <cell r="G2279">
            <v>0</v>
          </cell>
          <cell r="H2279">
            <v>25920</v>
          </cell>
          <cell r="K2279">
            <v>25920</v>
          </cell>
        </row>
        <row r="2280">
          <cell r="C2280" t="str">
            <v>UGN32P050X</v>
          </cell>
          <cell r="F2280">
            <v>25764</v>
          </cell>
          <cell r="G2280">
            <v>0</v>
          </cell>
          <cell r="H2280">
            <v>25764</v>
          </cell>
          <cell r="K2280">
            <v>22931.46</v>
          </cell>
        </row>
        <row r="2281">
          <cell r="C2281" t="str">
            <v>UGN32P055X</v>
          </cell>
          <cell r="F2281">
            <v>1836103.77</v>
          </cell>
          <cell r="G2281">
            <v>0</v>
          </cell>
          <cell r="H2281">
            <v>1836103.77</v>
          </cell>
          <cell r="K2281">
            <v>3160309.12</v>
          </cell>
        </row>
        <row r="2282">
          <cell r="C2282" t="str">
            <v>UGN32P060X</v>
          </cell>
          <cell r="F2282">
            <v>109333.87</v>
          </cell>
          <cell r="G2282">
            <v>0</v>
          </cell>
          <cell r="H2282">
            <v>109333.87</v>
          </cell>
          <cell r="K2282">
            <v>101370.14</v>
          </cell>
        </row>
        <row r="2283">
          <cell r="C2283" t="str">
            <v>UGN32P070X</v>
          </cell>
          <cell r="F2283">
            <v>1211177.8</v>
          </cell>
          <cell r="G2283">
            <v>0</v>
          </cell>
          <cell r="H2283">
            <v>1211177.8</v>
          </cell>
          <cell r="K2283">
            <v>1183099.3500000001</v>
          </cell>
        </row>
        <row r="2284">
          <cell r="C2284" t="str">
            <v>UGN32P075X</v>
          </cell>
          <cell r="F2284">
            <v>3022921.99</v>
          </cell>
          <cell r="G2284">
            <v>0</v>
          </cell>
          <cell r="H2284">
            <v>3022921.99</v>
          </cell>
          <cell r="K2284">
            <v>3070677.87</v>
          </cell>
        </row>
        <row r="2285">
          <cell r="C2285" t="str">
            <v>UGN32P075X</v>
          </cell>
          <cell r="F2285">
            <v>700.53</v>
          </cell>
          <cell r="G2285">
            <v>0</v>
          </cell>
          <cell r="H2285">
            <v>700.53</v>
          </cell>
          <cell r="K2285">
            <v>966.81</v>
          </cell>
        </row>
        <row r="2286">
          <cell r="C2286" t="str">
            <v>UGN32P075X</v>
          </cell>
          <cell r="F2286">
            <v>402794.12</v>
          </cell>
          <cell r="G2286">
            <v>0</v>
          </cell>
          <cell r="H2286">
            <v>402794.12</v>
          </cell>
          <cell r="K2286">
            <v>256916.69</v>
          </cell>
        </row>
        <row r="2287">
          <cell r="C2287" t="str">
            <v>UGN32P095</v>
          </cell>
          <cell r="F2287">
            <v>-205779.5</v>
          </cell>
          <cell r="G2287">
            <v>0</v>
          </cell>
          <cell r="H2287">
            <v>-205779.5</v>
          </cell>
          <cell r="K2287">
            <v>9279754.1899999995</v>
          </cell>
        </row>
        <row r="2288">
          <cell r="C2288" t="str">
            <v>UGN32P095</v>
          </cell>
          <cell r="F2288">
            <v>1978985</v>
          </cell>
          <cell r="G2288">
            <v>0</v>
          </cell>
          <cell r="H2288">
            <v>1978985</v>
          </cell>
          <cell r="K2288">
            <v>1874485</v>
          </cell>
        </row>
        <row r="2289">
          <cell r="C2289" t="str">
            <v>UGN32P095</v>
          </cell>
          <cell r="F2289">
            <v>58025.05</v>
          </cell>
          <cell r="G2289">
            <v>0</v>
          </cell>
          <cell r="H2289">
            <v>58025.05</v>
          </cell>
          <cell r="K2289">
            <v>17230.580000000002</v>
          </cell>
        </row>
        <row r="2290">
          <cell r="C2290" t="str">
            <v>UGN32P095</v>
          </cell>
          <cell r="F2290">
            <v>7018.57</v>
          </cell>
          <cell r="G2290">
            <v>0</v>
          </cell>
          <cell r="H2290">
            <v>7018.57</v>
          </cell>
          <cell r="K2290">
            <v>0</v>
          </cell>
        </row>
        <row r="2291">
          <cell r="C2291" t="str">
            <v>UGN32P095</v>
          </cell>
          <cell r="F2291">
            <v>110355</v>
          </cell>
          <cell r="G2291">
            <v>0</v>
          </cell>
          <cell r="H2291">
            <v>110355</v>
          </cell>
          <cell r="K2291">
            <v>80230</v>
          </cell>
        </row>
        <row r="2292">
          <cell r="C2292" t="str">
            <v>UGN32P095</v>
          </cell>
          <cell r="F2292">
            <v>6010189.5499999998</v>
          </cell>
          <cell r="G2292">
            <v>0</v>
          </cell>
          <cell r="H2292">
            <v>6010189.5499999998</v>
          </cell>
          <cell r="K2292">
            <v>5998004.5099999998</v>
          </cell>
        </row>
        <row r="2293">
          <cell r="C2293" t="str">
            <v>UGN32P095</v>
          </cell>
          <cell r="F2293">
            <v>1317751</v>
          </cell>
          <cell r="G2293">
            <v>0</v>
          </cell>
          <cell r="H2293">
            <v>1317751</v>
          </cell>
          <cell r="K2293">
            <v>4713402</v>
          </cell>
        </row>
        <row r="2294">
          <cell r="C2294" t="str">
            <v>UGN32P095</v>
          </cell>
          <cell r="F2294">
            <v>138842</v>
          </cell>
          <cell r="G2294">
            <v>0</v>
          </cell>
          <cell r="H2294">
            <v>138842</v>
          </cell>
          <cell r="K2294">
            <v>107673</v>
          </cell>
        </row>
        <row r="2295">
          <cell r="C2295" t="str">
            <v>UGN32P095</v>
          </cell>
          <cell r="F2295">
            <v>730421</v>
          </cell>
          <cell r="G2295">
            <v>0</v>
          </cell>
          <cell r="H2295">
            <v>730421</v>
          </cell>
          <cell r="K2295">
            <v>612471</v>
          </cell>
        </row>
        <row r="2296">
          <cell r="C2296" t="str">
            <v>UGN32P095</v>
          </cell>
          <cell r="F2296">
            <v>9501395</v>
          </cell>
          <cell r="G2296">
            <v>0</v>
          </cell>
          <cell r="H2296">
            <v>9501395</v>
          </cell>
          <cell r="K2296">
            <v>0</v>
          </cell>
        </row>
        <row r="2297">
          <cell r="C2297" t="str">
            <v>UGN32P095</v>
          </cell>
          <cell r="F2297">
            <v>62025157</v>
          </cell>
          <cell r="G2297">
            <v>0</v>
          </cell>
          <cell r="H2297">
            <v>62025157</v>
          </cell>
          <cell r="K2297">
            <v>54222111.799999997</v>
          </cell>
        </row>
        <row r="2298">
          <cell r="C2298" t="str">
            <v>UGN32P095</v>
          </cell>
          <cell r="F2298">
            <v>92906</v>
          </cell>
          <cell r="G2298">
            <v>0</v>
          </cell>
          <cell r="H2298">
            <v>92906</v>
          </cell>
          <cell r="K2298">
            <v>33716</v>
          </cell>
        </row>
        <row r="2299">
          <cell r="C2299" t="str">
            <v>UGN32P095</v>
          </cell>
          <cell r="F2299">
            <v>933129</v>
          </cell>
          <cell r="G2299">
            <v>0</v>
          </cell>
          <cell r="H2299">
            <v>933129</v>
          </cell>
          <cell r="K2299">
            <v>3248753</v>
          </cell>
        </row>
        <row r="2300">
          <cell r="C2300" t="str">
            <v>UGN32P095</v>
          </cell>
          <cell r="F2300">
            <v>109177.55</v>
          </cell>
          <cell r="G2300">
            <v>0</v>
          </cell>
          <cell r="H2300">
            <v>109177.55</v>
          </cell>
          <cell r="K2300">
            <v>106414.61</v>
          </cell>
        </row>
        <row r="2301">
          <cell r="C2301" t="str">
            <v>UGN32P095</v>
          </cell>
          <cell r="F2301">
            <v>8500014.8699999992</v>
          </cell>
          <cell r="G2301">
            <v>0</v>
          </cell>
          <cell r="H2301">
            <v>8500014.8699999992</v>
          </cell>
          <cell r="K2301">
            <v>8012750.04</v>
          </cell>
        </row>
        <row r="2302">
          <cell r="C2302" t="str">
            <v>UGN32P095</v>
          </cell>
          <cell r="F2302">
            <v>114235.41</v>
          </cell>
          <cell r="G2302">
            <v>0</v>
          </cell>
          <cell r="H2302">
            <v>114235.41</v>
          </cell>
          <cell r="K2302">
            <v>199949.16</v>
          </cell>
        </row>
        <row r="2303">
          <cell r="C2303" t="str">
            <v>UGN32P095</v>
          </cell>
          <cell r="F2303">
            <v>1217267.1499999999</v>
          </cell>
          <cell r="G2303">
            <v>0</v>
          </cell>
          <cell r="H2303">
            <v>1217267.1499999999</v>
          </cell>
          <cell r="K2303">
            <v>1063813.1599999999</v>
          </cell>
        </row>
        <row r="2304">
          <cell r="C2304" t="str">
            <v>UGN32P100X</v>
          </cell>
          <cell r="F2304">
            <v>-205779.5</v>
          </cell>
          <cell r="G2304">
            <v>0</v>
          </cell>
          <cell r="H2304">
            <v>-205779.5</v>
          </cell>
          <cell r="K2304">
            <v>9279754.1899999995</v>
          </cell>
        </row>
        <row r="2305">
          <cell r="C2305" t="str">
            <v>UGN32P100X</v>
          </cell>
          <cell r="F2305">
            <v>1978985</v>
          </cell>
          <cell r="G2305">
            <v>0</v>
          </cell>
          <cell r="H2305">
            <v>1978985</v>
          </cell>
          <cell r="K2305">
            <v>1874485</v>
          </cell>
        </row>
        <row r="2306">
          <cell r="C2306" t="str">
            <v>UGN32P100X</v>
          </cell>
          <cell r="F2306">
            <v>58025.05</v>
          </cell>
          <cell r="G2306">
            <v>0</v>
          </cell>
          <cell r="H2306">
            <v>58025.05</v>
          </cell>
          <cell r="K2306">
            <v>17230.580000000002</v>
          </cell>
        </row>
        <row r="2307">
          <cell r="C2307" t="str">
            <v>UGN32P100X</v>
          </cell>
          <cell r="F2307">
            <v>7018.57</v>
          </cell>
          <cell r="G2307">
            <v>0</v>
          </cell>
          <cell r="H2307">
            <v>7018.57</v>
          </cell>
          <cell r="K2307">
            <v>0</v>
          </cell>
        </row>
        <row r="2308">
          <cell r="C2308" t="str">
            <v>UGN32P100X</v>
          </cell>
          <cell r="F2308">
            <v>110355</v>
          </cell>
          <cell r="G2308">
            <v>0</v>
          </cell>
          <cell r="H2308">
            <v>110355</v>
          </cell>
          <cell r="K2308">
            <v>80230</v>
          </cell>
        </row>
        <row r="2309">
          <cell r="C2309" t="str">
            <v>UGN32P100X</v>
          </cell>
          <cell r="F2309">
            <v>6010189.5499999998</v>
          </cell>
          <cell r="G2309">
            <v>0</v>
          </cell>
          <cell r="H2309">
            <v>6010189.5499999998</v>
          </cell>
          <cell r="K2309">
            <v>5998004.5099999998</v>
          </cell>
        </row>
        <row r="2310">
          <cell r="C2310" t="str">
            <v>UGN32P100X</v>
          </cell>
          <cell r="F2310">
            <v>1317751</v>
          </cell>
          <cell r="G2310">
            <v>0</v>
          </cell>
          <cell r="H2310">
            <v>1317751</v>
          </cell>
          <cell r="K2310">
            <v>4713402</v>
          </cell>
        </row>
        <row r="2311">
          <cell r="C2311" t="str">
            <v>UGN32P100X</v>
          </cell>
          <cell r="F2311">
            <v>138842</v>
          </cell>
          <cell r="G2311">
            <v>0</v>
          </cell>
          <cell r="H2311">
            <v>138842</v>
          </cell>
          <cell r="K2311">
            <v>107673</v>
          </cell>
        </row>
        <row r="2312">
          <cell r="C2312" t="str">
            <v>UGN32P100X</v>
          </cell>
          <cell r="F2312">
            <v>730421</v>
          </cell>
          <cell r="G2312">
            <v>0</v>
          </cell>
          <cell r="H2312">
            <v>730421</v>
          </cell>
          <cell r="K2312">
            <v>612471</v>
          </cell>
        </row>
        <row r="2313">
          <cell r="C2313" t="str">
            <v>UGN32P100X</v>
          </cell>
          <cell r="F2313">
            <v>9501395</v>
          </cell>
          <cell r="G2313">
            <v>0</v>
          </cell>
          <cell r="H2313">
            <v>9501395</v>
          </cell>
          <cell r="K2313">
            <v>0</v>
          </cell>
        </row>
        <row r="2314">
          <cell r="C2314" t="str">
            <v>UGN32P100X</v>
          </cell>
          <cell r="F2314">
            <v>62025157</v>
          </cell>
          <cell r="G2314">
            <v>0</v>
          </cell>
          <cell r="H2314">
            <v>62025157</v>
          </cell>
          <cell r="K2314">
            <v>54222111.799999997</v>
          </cell>
        </row>
        <row r="2315">
          <cell r="C2315" t="str">
            <v>UGN32P100X</v>
          </cell>
          <cell r="F2315">
            <v>92906</v>
          </cell>
          <cell r="G2315">
            <v>0</v>
          </cell>
          <cell r="H2315">
            <v>92906</v>
          </cell>
          <cell r="K2315">
            <v>33716</v>
          </cell>
        </row>
        <row r="2316">
          <cell r="C2316" t="str">
            <v>UGN32P100X</v>
          </cell>
          <cell r="F2316">
            <v>933129</v>
          </cell>
          <cell r="G2316">
            <v>0</v>
          </cell>
          <cell r="H2316">
            <v>933129</v>
          </cell>
          <cell r="K2316">
            <v>3248753</v>
          </cell>
        </row>
        <row r="2317">
          <cell r="C2317" t="str">
            <v>UGN32P105X</v>
          </cell>
          <cell r="F2317">
            <v>109177.55</v>
          </cell>
          <cell r="G2317">
            <v>0</v>
          </cell>
          <cell r="H2317">
            <v>109177.55</v>
          </cell>
          <cell r="K2317">
            <v>106414.61</v>
          </cell>
        </row>
        <row r="2318">
          <cell r="C2318" t="str">
            <v>UGN32P105X</v>
          </cell>
          <cell r="F2318">
            <v>8500014.8699999992</v>
          </cell>
          <cell r="G2318">
            <v>0</v>
          </cell>
          <cell r="H2318">
            <v>8500014.8699999992</v>
          </cell>
          <cell r="K2318">
            <v>8012750.04</v>
          </cell>
        </row>
        <row r="2319">
          <cell r="C2319" t="str">
            <v>UGN32P105X</v>
          </cell>
          <cell r="F2319">
            <v>114235.41</v>
          </cell>
          <cell r="G2319">
            <v>0</v>
          </cell>
          <cell r="H2319">
            <v>114235.41</v>
          </cell>
          <cell r="K2319">
            <v>199949.16</v>
          </cell>
        </row>
        <row r="2320">
          <cell r="C2320" t="str">
            <v>UGN32P105X</v>
          </cell>
          <cell r="F2320">
            <v>1217267.1499999999</v>
          </cell>
          <cell r="G2320">
            <v>0</v>
          </cell>
          <cell r="H2320">
            <v>1217267.1499999999</v>
          </cell>
          <cell r="K2320">
            <v>1063813.1599999999</v>
          </cell>
        </row>
        <row r="2321">
          <cell r="C2321" t="str">
            <v>UGN32P130</v>
          </cell>
          <cell r="F2321">
            <v>280627.44</v>
          </cell>
          <cell r="G2321">
            <v>0</v>
          </cell>
          <cell r="H2321">
            <v>280627.44</v>
          </cell>
          <cell r="K2321">
            <v>210466.97</v>
          </cell>
        </row>
        <row r="2322">
          <cell r="C2322" t="str">
            <v>UGN32P130</v>
          </cell>
          <cell r="F2322">
            <v>903.5</v>
          </cell>
          <cell r="G2322">
            <v>0</v>
          </cell>
          <cell r="H2322">
            <v>903.5</v>
          </cell>
          <cell r="K2322">
            <v>0</v>
          </cell>
        </row>
        <row r="2323">
          <cell r="C2323" t="str">
            <v>UGN32P130</v>
          </cell>
          <cell r="F2323">
            <v>678664.97</v>
          </cell>
          <cell r="G2323">
            <v>0</v>
          </cell>
          <cell r="H2323">
            <v>678664.97</v>
          </cell>
          <cell r="K2323">
            <v>664719.78</v>
          </cell>
        </row>
        <row r="2324">
          <cell r="C2324" t="str">
            <v>UGN32P130</v>
          </cell>
          <cell r="F2324">
            <v>5880</v>
          </cell>
          <cell r="G2324">
            <v>0</v>
          </cell>
          <cell r="H2324">
            <v>5880</v>
          </cell>
          <cell r="K2324">
            <v>5550</v>
          </cell>
        </row>
        <row r="2325">
          <cell r="C2325" t="str">
            <v>UGN32P130</v>
          </cell>
          <cell r="F2325">
            <v>251959.24</v>
          </cell>
          <cell r="G2325">
            <v>0</v>
          </cell>
          <cell r="H2325">
            <v>251959.24</v>
          </cell>
          <cell r="K2325">
            <v>253067.38</v>
          </cell>
        </row>
        <row r="2326">
          <cell r="C2326" t="str">
            <v>UGN32P130</v>
          </cell>
          <cell r="F2326">
            <v>1449.07</v>
          </cell>
          <cell r="G2326">
            <v>0</v>
          </cell>
          <cell r="H2326">
            <v>1449.07</v>
          </cell>
          <cell r="K2326">
            <v>864</v>
          </cell>
        </row>
        <row r="2327">
          <cell r="C2327" t="str">
            <v>UGN32P130</v>
          </cell>
          <cell r="F2327">
            <v>13929.8</v>
          </cell>
          <cell r="G2327">
            <v>0</v>
          </cell>
          <cell r="H2327">
            <v>13929.8</v>
          </cell>
          <cell r="K2327">
            <v>14130.78</v>
          </cell>
        </row>
        <row r="2328">
          <cell r="C2328" t="str">
            <v>UGN32P130</v>
          </cell>
          <cell r="F2328">
            <v>20210.46</v>
          </cell>
          <cell r="G2328">
            <v>0</v>
          </cell>
          <cell r="H2328">
            <v>20210.46</v>
          </cell>
          <cell r="K2328">
            <v>21168.86</v>
          </cell>
        </row>
        <row r="2329">
          <cell r="C2329" t="str">
            <v>UGN32P130</v>
          </cell>
          <cell r="F2329">
            <v>446260</v>
          </cell>
          <cell r="G2329">
            <v>0</v>
          </cell>
          <cell r="H2329">
            <v>446260</v>
          </cell>
          <cell r="K2329">
            <v>417060</v>
          </cell>
        </row>
        <row r="2330">
          <cell r="C2330" t="str">
            <v>UGN32P130</v>
          </cell>
          <cell r="F2330">
            <v>3726660</v>
          </cell>
          <cell r="G2330">
            <v>0</v>
          </cell>
          <cell r="H2330">
            <v>3726660</v>
          </cell>
          <cell r="K2330">
            <v>3890711.34</v>
          </cell>
        </row>
        <row r="2331">
          <cell r="C2331" t="str">
            <v>UGN32P135X</v>
          </cell>
          <cell r="F2331">
            <v>280627.44</v>
          </cell>
          <cell r="G2331">
            <v>0</v>
          </cell>
          <cell r="H2331">
            <v>280627.44</v>
          </cell>
          <cell r="K2331">
            <v>210466.97</v>
          </cell>
        </row>
        <row r="2332">
          <cell r="C2332" t="str">
            <v>UGN32P135X</v>
          </cell>
          <cell r="F2332">
            <v>903.5</v>
          </cell>
          <cell r="G2332">
            <v>0</v>
          </cell>
          <cell r="H2332">
            <v>903.5</v>
          </cell>
          <cell r="K2332">
            <v>0</v>
          </cell>
        </row>
        <row r="2333">
          <cell r="C2333" t="str">
            <v>UGN32P135X</v>
          </cell>
          <cell r="F2333">
            <v>678664.97</v>
          </cell>
          <cell r="G2333">
            <v>0</v>
          </cell>
          <cell r="H2333">
            <v>678664.97</v>
          </cell>
          <cell r="K2333">
            <v>664719.78</v>
          </cell>
        </row>
        <row r="2334">
          <cell r="C2334" t="str">
            <v>UGN32P135X</v>
          </cell>
          <cell r="F2334">
            <v>5880</v>
          </cell>
          <cell r="G2334">
            <v>0</v>
          </cell>
          <cell r="H2334">
            <v>5880</v>
          </cell>
          <cell r="K2334">
            <v>5550</v>
          </cell>
        </row>
        <row r="2335">
          <cell r="C2335" t="str">
            <v>UGN32P140X</v>
          </cell>
          <cell r="F2335">
            <v>251959.24</v>
          </cell>
          <cell r="G2335">
            <v>0</v>
          </cell>
          <cell r="H2335">
            <v>251959.24</v>
          </cell>
          <cell r="K2335">
            <v>253067.38</v>
          </cell>
        </row>
        <row r="2336">
          <cell r="C2336" t="str">
            <v>UGN32P140X</v>
          </cell>
          <cell r="F2336">
            <v>1449.07</v>
          </cell>
          <cell r="G2336">
            <v>0</v>
          </cell>
          <cell r="H2336">
            <v>1449.07</v>
          </cell>
          <cell r="K2336">
            <v>864</v>
          </cell>
        </row>
        <row r="2337">
          <cell r="C2337" t="str">
            <v>UGN32P150X</v>
          </cell>
          <cell r="F2337">
            <v>13929.8</v>
          </cell>
          <cell r="G2337">
            <v>0</v>
          </cell>
          <cell r="H2337">
            <v>13929.8</v>
          </cell>
          <cell r="K2337">
            <v>14130.78</v>
          </cell>
        </row>
        <row r="2338">
          <cell r="C2338" t="str">
            <v>UGN32P150X</v>
          </cell>
          <cell r="F2338">
            <v>20210.46</v>
          </cell>
          <cell r="G2338">
            <v>0</v>
          </cell>
          <cell r="H2338">
            <v>20210.46</v>
          </cell>
          <cell r="K2338">
            <v>21168.86</v>
          </cell>
        </row>
        <row r="2339">
          <cell r="C2339" t="str">
            <v>UGN32P155X</v>
          </cell>
          <cell r="F2339">
            <v>446260</v>
          </cell>
          <cell r="G2339">
            <v>0</v>
          </cell>
          <cell r="H2339">
            <v>446260</v>
          </cell>
          <cell r="K2339">
            <v>417060</v>
          </cell>
        </row>
        <row r="2340">
          <cell r="C2340" t="str">
            <v>UGN32P155X</v>
          </cell>
          <cell r="F2340">
            <v>3726660</v>
          </cell>
          <cell r="G2340">
            <v>0</v>
          </cell>
          <cell r="H2340">
            <v>3726660</v>
          </cell>
          <cell r="K2340">
            <v>3890711.34</v>
          </cell>
        </row>
        <row r="2341">
          <cell r="C2341" t="str">
            <v>UGN32P165</v>
          </cell>
          <cell r="F2341">
            <v>67.900000000000006</v>
          </cell>
          <cell r="G2341">
            <v>0</v>
          </cell>
          <cell r="H2341">
            <v>67.900000000000006</v>
          </cell>
          <cell r="K2341">
            <v>12332.84</v>
          </cell>
        </row>
        <row r="2342">
          <cell r="C2342" t="str">
            <v>UGN32P175X</v>
          </cell>
          <cell r="F2342">
            <v>67.900000000000006</v>
          </cell>
          <cell r="G2342">
            <v>0</v>
          </cell>
          <cell r="H2342">
            <v>67.900000000000006</v>
          </cell>
          <cell r="K2342">
            <v>12332.84</v>
          </cell>
        </row>
        <row r="2343">
          <cell r="C2343" t="str">
            <v>UGN32P190</v>
          </cell>
          <cell r="F2343">
            <v>162448.24</v>
          </cell>
          <cell r="G2343">
            <v>0</v>
          </cell>
          <cell r="H2343">
            <v>162448.24</v>
          </cell>
          <cell r="K2343">
            <v>145418.39000000001</v>
          </cell>
        </row>
        <row r="2344">
          <cell r="C2344" t="str">
            <v>UGN32P190</v>
          </cell>
          <cell r="F2344">
            <v>33529.370000000003</v>
          </cell>
          <cell r="G2344">
            <v>0</v>
          </cell>
          <cell r="H2344">
            <v>33529.370000000003</v>
          </cell>
          <cell r="K2344">
            <v>37551.17</v>
          </cell>
        </row>
        <row r="2345">
          <cell r="C2345" t="str">
            <v>UGN32P190</v>
          </cell>
          <cell r="F2345">
            <v>420549</v>
          </cell>
          <cell r="G2345">
            <v>0</v>
          </cell>
          <cell r="H2345">
            <v>420549</v>
          </cell>
          <cell r="K2345">
            <v>411041.98</v>
          </cell>
        </row>
        <row r="2346">
          <cell r="C2346" t="str">
            <v>UGN32P195X</v>
          </cell>
          <cell r="F2346">
            <v>162448.24</v>
          </cell>
          <cell r="G2346">
            <v>0</v>
          </cell>
          <cell r="H2346">
            <v>162448.24</v>
          </cell>
          <cell r="K2346">
            <v>145418.39000000001</v>
          </cell>
        </row>
        <row r="2347">
          <cell r="C2347" t="str">
            <v>UGN32P200X</v>
          </cell>
          <cell r="F2347">
            <v>33529.370000000003</v>
          </cell>
          <cell r="G2347">
            <v>0</v>
          </cell>
          <cell r="H2347">
            <v>33529.370000000003</v>
          </cell>
          <cell r="K2347">
            <v>37551.17</v>
          </cell>
        </row>
        <row r="2348">
          <cell r="C2348" t="str">
            <v>UGN32P210X</v>
          </cell>
          <cell r="F2348">
            <v>420549</v>
          </cell>
          <cell r="G2348">
            <v>0</v>
          </cell>
          <cell r="H2348">
            <v>420549</v>
          </cell>
          <cell r="K2348">
            <v>411041.98</v>
          </cell>
        </row>
        <row r="2349">
          <cell r="C2349" t="str">
            <v>UGN32P235</v>
          </cell>
          <cell r="F2349">
            <v>5408555.3700000001</v>
          </cell>
          <cell r="G2349">
            <v>0</v>
          </cell>
          <cell r="H2349">
            <v>5408555.3700000001</v>
          </cell>
          <cell r="K2349">
            <v>4309233.74</v>
          </cell>
        </row>
        <row r="2350">
          <cell r="C2350" t="str">
            <v>UGN32P235</v>
          </cell>
          <cell r="F2350">
            <v>175148.19</v>
          </cell>
          <cell r="G2350">
            <v>0</v>
          </cell>
          <cell r="H2350">
            <v>175148.19</v>
          </cell>
          <cell r="K2350">
            <v>1141265.1499999999</v>
          </cell>
        </row>
        <row r="2351">
          <cell r="C2351" t="str">
            <v>UGN32P235</v>
          </cell>
          <cell r="F2351">
            <v>238896.54</v>
          </cell>
          <cell r="G2351">
            <v>0</v>
          </cell>
          <cell r="H2351">
            <v>238896.54</v>
          </cell>
          <cell r="K2351">
            <v>283039.02</v>
          </cell>
        </row>
        <row r="2352">
          <cell r="C2352" t="str">
            <v>UGN32P235</v>
          </cell>
          <cell r="F2352">
            <v>937229.95</v>
          </cell>
          <cell r="G2352">
            <v>0</v>
          </cell>
          <cell r="H2352">
            <v>937229.95</v>
          </cell>
          <cell r="K2352">
            <v>853721.17</v>
          </cell>
        </row>
        <row r="2353">
          <cell r="C2353" t="str">
            <v>UGN32P235</v>
          </cell>
          <cell r="F2353">
            <v>589596.24</v>
          </cell>
          <cell r="G2353">
            <v>0</v>
          </cell>
          <cell r="H2353">
            <v>589596.24</v>
          </cell>
          <cell r="K2353">
            <v>545594.98</v>
          </cell>
        </row>
        <row r="2354">
          <cell r="C2354" t="str">
            <v>UGN32P235</v>
          </cell>
          <cell r="F2354">
            <v>443455.35</v>
          </cell>
          <cell r="G2354">
            <v>0</v>
          </cell>
          <cell r="H2354">
            <v>443455.35</v>
          </cell>
          <cell r="K2354">
            <v>421522.62</v>
          </cell>
        </row>
        <row r="2355">
          <cell r="C2355" t="str">
            <v>UGN32P235</v>
          </cell>
          <cell r="F2355">
            <v>0</v>
          </cell>
          <cell r="G2355">
            <v>0</v>
          </cell>
          <cell r="H2355">
            <v>0</v>
          </cell>
          <cell r="K2355">
            <v>4367743.7300000004</v>
          </cell>
        </row>
        <row r="2356">
          <cell r="C2356" t="str">
            <v>UGN32P235</v>
          </cell>
          <cell r="F2356">
            <v>4529880.25</v>
          </cell>
          <cell r="G2356">
            <v>0</v>
          </cell>
          <cell r="H2356">
            <v>4529880.25</v>
          </cell>
          <cell r="K2356">
            <v>0</v>
          </cell>
        </row>
        <row r="2357">
          <cell r="C2357" t="str">
            <v>UGN32P235</v>
          </cell>
          <cell r="F2357">
            <v>492472.99</v>
          </cell>
          <cell r="G2357">
            <v>0</v>
          </cell>
          <cell r="H2357">
            <v>492472.99</v>
          </cell>
          <cell r="K2357">
            <v>483720.84</v>
          </cell>
        </row>
        <row r="2358">
          <cell r="C2358" t="str">
            <v>UGN32P235</v>
          </cell>
          <cell r="F2358">
            <v>60189.08</v>
          </cell>
          <cell r="G2358">
            <v>0</v>
          </cell>
          <cell r="H2358">
            <v>60189.08</v>
          </cell>
          <cell r="K2358">
            <v>38427.019999999997</v>
          </cell>
        </row>
        <row r="2359">
          <cell r="C2359" t="str">
            <v>UGN32P235</v>
          </cell>
          <cell r="F2359">
            <v>68529.600000000006</v>
          </cell>
          <cell r="G2359">
            <v>0</v>
          </cell>
          <cell r="H2359">
            <v>68529.600000000006</v>
          </cell>
          <cell r="K2359">
            <v>65843.100000000006</v>
          </cell>
        </row>
        <row r="2360">
          <cell r="C2360" t="str">
            <v>UGN32P240X</v>
          </cell>
          <cell r="F2360">
            <v>5408555.3700000001</v>
          </cell>
          <cell r="G2360">
            <v>0</v>
          </cell>
          <cell r="H2360">
            <v>5408555.3700000001</v>
          </cell>
          <cell r="K2360">
            <v>4309233.74</v>
          </cell>
        </row>
        <row r="2361">
          <cell r="C2361" t="str">
            <v>UGN32P240X</v>
          </cell>
          <cell r="F2361">
            <v>175148.19</v>
          </cell>
          <cell r="G2361">
            <v>0</v>
          </cell>
          <cell r="H2361">
            <v>175148.19</v>
          </cell>
          <cell r="K2361">
            <v>1141265.1499999999</v>
          </cell>
        </row>
        <row r="2362">
          <cell r="C2362" t="str">
            <v>UGN32P245X</v>
          </cell>
          <cell r="F2362">
            <v>238896.54</v>
          </cell>
          <cell r="G2362">
            <v>0</v>
          </cell>
          <cell r="H2362">
            <v>238896.54</v>
          </cell>
          <cell r="K2362">
            <v>283039.02</v>
          </cell>
        </row>
        <row r="2363">
          <cell r="C2363" t="str">
            <v>UGN32P245X</v>
          </cell>
          <cell r="F2363">
            <v>937229.95</v>
          </cell>
          <cell r="G2363">
            <v>0</v>
          </cell>
          <cell r="H2363">
            <v>937229.95</v>
          </cell>
          <cell r="K2363">
            <v>853721.17</v>
          </cell>
        </row>
        <row r="2364">
          <cell r="C2364" t="str">
            <v>UGN32P245X</v>
          </cell>
          <cell r="F2364">
            <v>589596.24</v>
          </cell>
          <cell r="G2364">
            <v>0</v>
          </cell>
          <cell r="H2364">
            <v>589596.24</v>
          </cell>
          <cell r="K2364">
            <v>545594.98</v>
          </cell>
        </row>
        <row r="2365">
          <cell r="C2365" t="str">
            <v>UGN32P245X</v>
          </cell>
          <cell r="F2365">
            <v>443455.35</v>
          </cell>
          <cell r="G2365">
            <v>0</v>
          </cell>
          <cell r="H2365">
            <v>443455.35</v>
          </cell>
          <cell r="K2365">
            <v>421522.62</v>
          </cell>
        </row>
        <row r="2366">
          <cell r="C2366" t="str">
            <v>UGN32P250X</v>
          </cell>
          <cell r="F2366">
            <v>0</v>
          </cell>
          <cell r="G2366">
            <v>0</v>
          </cell>
          <cell r="H2366">
            <v>0</v>
          </cell>
          <cell r="K2366">
            <v>4367743.7300000004</v>
          </cell>
        </row>
        <row r="2367">
          <cell r="C2367" t="str">
            <v>UGN32P250X</v>
          </cell>
          <cell r="F2367">
            <v>4529880.25</v>
          </cell>
          <cell r="G2367">
            <v>0</v>
          </cell>
          <cell r="H2367">
            <v>4529880.25</v>
          </cell>
          <cell r="K2367">
            <v>0</v>
          </cell>
        </row>
        <row r="2368">
          <cell r="C2368" t="str">
            <v>UGN32P250X</v>
          </cell>
          <cell r="F2368">
            <v>492472.99</v>
          </cell>
          <cell r="G2368">
            <v>0</v>
          </cell>
          <cell r="H2368">
            <v>492472.99</v>
          </cell>
          <cell r="K2368">
            <v>483720.84</v>
          </cell>
        </row>
        <row r="2369">
          <cell r="C2369" t="str">
            <v>UGN32P250X</v>
          </cell>
          <cell r="F2369">
            <v>60189.08</v>
          </cell>
          <cell r="G2369">
            <v>0</v>
          </cell>
          <cell r="H2369">
            <v>60189.08</v>
          </cell>
          <cell r="K2369">
            <v>38427.019999999997</v>
          </cell>
        </row>
        <row r="2370">
          <cell r="C2370" t="str">
            <v>UGN32P250X</v>
          </cell>
          <cell r="F2370">
            <v>68529.600000000006</v>
          </cell>
          <cell r="G2370">
            <v>0</v>
          </cell>
          <cell r="H2370">
            <v>68529.600000000006</v>
          </cell>
          <cell r="K2370">
            <v>65843.100000000006</v>
          </cell>
        </row>
        <row r="2371">
          <cell r="C2371" t="str">
            <v>UGN32P295</v>
          </cell>
          <cell r="F2371">
            <v>519484.5</v>
          </cell>
          <cell r="G2371">
            <v>0</v>
          </cell>
          <cell r="H2371">
            <v>519484.5</v>
          </cell>
          <cell r="K2371">
            <v>1453958.5</v>
          </cell>
        </row>
        <row r="2372">
          <cell r="C2372" t="str">
            <v>UGN32P300</v>
          </cell>
          <cell r="F2372">
            <v>0</v>
          </cell>
          <cell r="G2372">
            <v>0</v>
          </cell>
          <cell r="H2372">
            <v>0</v>
          </cell>
          <cell r="K2372">
            <v>1363.2</v>
          </cell>
        </row>
        <row r="2373">
          <cell r="C2373" t="str">
            <v>UGN32P300</v>
          </cell>
          <cell r="F2373">
            <v>18936</v>
          </cell>
          <cell r="G2373">
            <v>0</v>
          </cell>
          <cell r="H2373">
            <v>18936</v>
          </cell>
          <cell r="K2373">
            <v>8911.1200000000008</v>
          </cell>
        </row>
        <row r="2374">
          <cell r="C2374" t="str">
            <v>UGN32P300</v>
          </cell>
          <cell r="F2374">
            <v>493010</v>
          </cell>
          <cell r="G2374">
            <v>0</v>
          </cell>
          <cell r="H2374">
            <v>493010</v>
          </cell>
          <cell r="K2374">
            <v>711495</v>
          </cell>
        </row>
        <row r="2375">
          <cell r="C2375" t="str">
            <v>UGN32P300</v>
          </cell>
          <cell r="F2375">
            <v>54045.18</v>
          </cell>
          <cell r="G2375">
            <v>0</v>
          </cell>
          <cell r="H2375">
            <v>54045.18</v>
          </cell>
          <cell r="K2375">
            <v>88799.35</v>
          </cell>
        </row>
        <row r="2376">
          <cell r="C2376" t="str">
            <v>UGN32P310</v>
          </cell>
          <cell r="F2376">
            <v>1467488</v>
          </cell>
          <cell r="G2376">
            <v>0</v>
          </cell>
          <cell r="H2376">
            <v>1467488</v>
          </cell>
          <cell r="K2376">
            <v>1281234.1599999999</v>
          </cell>
        </row>
        <row r="2377">
          <cell r="C2377" t="str">
            <v>UGN32P315</v>
          </cell>
          <cell r="F2377">
            <v>17881.810000000001</v>
          </cell>
          <cell r="G2377">
            <v>0</v>
          </cell>
          <cell r="H2377">
            <v>17881.810000000001</v>
          </cell>
          <cell r="K2377">
            <v>20858.669999999998</v>
          </cell>
        </row>
        <row r="2378">
          <cell r="C2378" t="str">
            <v>UGN32P320</v>
          </cell>
          <cell r="F2378">
            <v>71869.77</v>
          </cell>
          <cell r="G2378">
            <v>0</v>
          </cell>
          <cell r="H2378">
            <v>71869.77</v>
          </cell>
          <cell r="K2378">
            <v>49632.29</v>
          </cell>
        </row>
        <row r="2379">
          <cell r="C2379" t="str">
            <v>UGN32P320</v>
          </cell>
          <cell r="F2379">
            <v>0</v>
          </cell>
          <cell r="G2379">
            <v>0</v>
          </cell>
          <cell r="H2379">
            <v>0</v>
          </cell>
          <cell r="K2379">
            <v>3875.16</v>
          </cell>
        </row>
        <row r="2380">
          <cell r="C2380" t="str">
            <v>UGN32P320</v>
          </cell>
          <cell r="F2380">
            <v>3036</v>
          </cell>
          <cell r="G2380">
            <v>0</v>
          </cell>
          <cell r="H2380">
            <v>3036</v>
          </cell>
          <cell r="K2380">
            <v>836.84</v>
          </cell>
        </row>
        <row r="2381">
          <cell r="C2381" t="str">
            <v>UGN32P325</v>
          </cell>
          <cell r="F2381">
            <v>1963758.09</v>
          </cell>
          <cell r="G2381">
            <v>0</v>
          </cell>
          <cell r="H2381">
            <v>1963758.09</v>
          </cell>
          <cell r="K2381">
            <v>1627700.3</v>
          </cell>
        </row>
        <row r="2382">
          <cell r="C2382" t="str">
            <v>UGN32P335</v>
          </cell>
          <cell r="F2382">
            <v>108387</v>
          </cell>
          <cell r="G2382">
            <v>0</v>
          </cell>
          <cell r="H2382">
            <v>108387</v>
          </cell>
          <cell r="K2382">
            <v>275263</v>
          </cell>
        </row>
        <row r="2383">
          <cell r="C2383" t="str">
            <v>UGN32P335</v>
          </cell>
          <cell r="F2383">
            <v>493010</v>
          </cell>
          <cell r="G2383">
            <v>0</v>
          </cell>
          <cell r="H2383">
            <v>493010</v>
          </cell>
          <cell r="K2383">
            <v>632875</v>
          </cell>
        </row>
        <row r="2384">
          <cell r="C2384" t="str">
            <v>UGN32P340X</v>
          </cell>
          <cell r="F2384">
            <v>108387</v>
          </cell>
          <cell r="G2384">
            <v>0</v>
          </cell>
          <cell r="H2384">
            <v>108387</v>
          </cell>
          <cell r="K2384">
            <v>275263</v>
          </cell>
        </row>
        <row r="2385">
          <cell r="C2385" t="str">
            <v>UGN32P340X</v>
          </cell>
          <cell r="F2385">
            <v>493010</v>
          </cell>
          <cell r="G2385">
            <v>0</v>
          </cell>
          <cell r="H2385">
            <v>493010</v>
          </cell>
          <cell r="K2385">
            <v>632875</v>
          </cell>
        </row>
        <row r="2386">
          <cell r="C2386" t="str">
            <v>UGN32P345X</v>
          </cell>
          <cell r="F2386">
            <v>108387</v>
          </cell>
          <cell r="G2386">
            <v>0</v>
          </cell>
          <cell r="H2386">
            <v>108387</v>
          </cell>
          <cell r="K2386">
            <v>275263</v>
          </cell>
        </row>
        <row r="2387">
          <cell r="C2387" t="str">
            <v>UGN32P345X</v>
          </cell>
          <cell r="F2387">
            <v>493010</v>
          </cell>
          <cell r="G2387">
            <v>0</v>
          </cell>
          <cell r="H2387">
            <v>493010</v>
          </cell>
          <cell r="K2387">
            <v>632875</v>
          </cell>
        </row>
        <row r="2388">
          <cell r="C2388" t="str">
            <v>UGN32P350</v>
          </cell>
          <cell r="F2388">
            <v>21596.880000000001</v>
          </cell>
          <cell r="G2388">
            <v>0</v>
          </cell>
          <cell r="H2388">
            <v>21596.880000000001</v>
          </cell>
          <cell r="K2388">
            <v>91896.9</v>
          </cell>
        </row>
        <row r="2389">
          <cell r="C2389" t="str">
            <v>UGN32P360X</v>
          </cell>
          <cell r="F2389">
            <v>21596.880000000001</v>
          </cell>
          <cell r="G2389">
            <v>0</v>
          </cell>
          <cell r="H2389">
            <v>21596.880000000001</v>
          </cell>
          <cell r="K2389">
            <v>91896.9</v>
          </cell>
        </row>
        <row r="2390">
          <cell r="C2390" t="str">
            <v>UGN32P370X</v>
          </cell>
          <cell r="F2390">
            <v>49298.1</v>
          </cell>
          <cell r="G2390">
            <v>0</v>
          </cell>
          <cell r="H2390">
            <v>49298.1</v>
          </cell>
          <cell r="K2390">
            <v>5524.99</v>
          </cell>
        </row>
        <row r="2391">
          <cell r="C2391" t="str">
            <v>UGN32P370X</v>
          </cell>
          <cell r="F2391">
            <v>0</v>
          </cell>
          <cell r="G2391">
            <v>0</v>
          </cell>
          <cell r="H2391">
            <v>0</v>
          </cell>
          <cell r="K2391">
            <v>18000</v>
          </cell>
        </row>
        <row r="2392">
          <cell r="C2392" t="str">
            <v>UGN32P370X</v>
          </cell>
          <cell r="F2392">
            <v>99583</v>
          </cell>
          <cell r="G2392">
            <v>0</v>
          </cell>
          <cell r="H2392">
            <v>99583</v>
          </cell>
          <cell r="K2392">
            <v>34556.01</v>
          </cell>
        </row>
        <row r="2393">
          <cell r="C2393" t="str">
            <v>UGN32P370X</v>
          </cell>
          <cell r="F2393">
            <v>1474670</v>
          </cell>
          <cell r="G2393">
            <v>0</v>
          </cell>
          <cell r="H2393">
            <v>1474670</v>
          </cell>
          <cell r="K2393">
            <v>1439049</v>
          </cell>
        </row>
        <row r="2394">
          <cell r="C2394" t="str">
            <v>UGN32P370X</v>
          </cell>
          <cell r="F2394">
            <v>224726.18</v>
          </cell>
          <cell r="G2394">
            <v>0</v>
          </cell>
          <cell r="H2394">
            <v>224726.18</v>
          </cell>
          <cell r="K2394">
            <v>328228</v>
          </cell>
        </row>
        <row r="2395">
          <cell r="C2395" t="str">
            <v>UGN32P375X</v>
          </cell>
          <cell r="F2395">
            <v>49298.1</v>
          </cell>
          <cell r="G2395">
            <v>0</v>
          </cell>
          <cell r="H2395">
            <v>49298.1</v>
          </cell>
          <cell r="K2395">
            <v>5524.99</v>
          </cell>
        </row>
        <row r="2396">
          <cell r="C2396" t="str">
            <v>UGN32P380X</v>
          </cell>
          <cell r="F2396">
            <v>0</v>
          </cell>
          <cell r="G2396">
            <v>0</v>
          </cell>
          <cell r="H2396">
            <v>0</v>
          </cell>
          <cell r="K2396">
            <v>18000</v>
          </cell>
        </row>
        <row r="2397">
          <cell r="C2397" t="str">
            <v>UGN32P395X</v>
          </cell>
          <cell r="F2397">
            <v>99583</v>
          </cell>
          <cell r="G2397">
            <v>0</v>
          </cell>
          <cell r="H2397">
            <v>99583</v>
          </cell>
          <cell r="K2397">
            <v>34556.01</v>
          </cell>
        </row>
        <row r="2398">
          <cell r="C2398" t="str">
            <v>UGN32P395X</v>
          </cell>
          <cell r="F2398">
            <v>1474670</v>
          </cell>
          <cell r="G2398">
            <v>0</v>
          </cell>
          <cell r="H2398">
            <v>1474670</v>
          </cell>
          <cell r="K2398">
            <v>1439049</v>
          </cell>
        </row>
        <row r="2399">
          <cell r="C2399" t="str">
            <v>UGN32P395X</v>
          </cell>
          <cell r="F2399">
            <v>224726.18</v>
          </cell>
          <cell r="G2399">
            <v>0</v>
          </cell>
          <cell r="H2399">
            <v>224726.18</v>
          </cell>
          <cell r="K2399">
            <v>328228</v>
          </cell>
        </row>
        <row r="2400">
          <cell r="C2400" t="str">
            <v>UGN32P405X</v>
          </cell>
          <cell r="F2400">
            <v>31454.63</v>
          </cell>
          <cell r="G2400">
            <v>0</v>
          </cell>
          <cell r="H2400">
            <v>31454.63</v>
          </cell>
          <cell r="K2400">
            <v>0</v>
          </cell>
        </row>
        <row r="2401">
          <cell r="C2401" t="str">
            <v>UGN32P405X</v>
          </cell>
          <cell r="F2401">
            <v>378054.85</v>
          </cell>
          <cell r="G2401">
            <v>0</v>
          </cell>
          <cell r="H2401">
            <v>378054.85</v>
          </cell>
          <cell r="K2401">
            <v>331936.49</v>
          </cell>
        </row>
        <row r="2402">
          <cell r="C2402" t="str">
            <v>UGN32P410</v>
          </cell>
          <cell r="F2402">
            <v>25264.63</v>
          </cell>
          <cell r="G2402">
            <v>0</v>
          </cell>
          <cell r="H2402">
            <v>25264.63</v>
          </cell>
          <cell r="K2402">
            <v>10699.56</v>
          </cell>
        </row>
        <row r="2403">
          <cell r="C2403" t="str">
            <v>UGN32P450</v>
          </cell>
          <cell r="F2403">
            <v>191006.96</v>
          </cell>
          <cell r="G2403">
            <v>0</v>
          </cell>
          <cell r="H2403">
            <v>191006.96</v>
          </cell>
          <cell r="K2403">
            <v>24415.37</v>
          </cell>
        </row>
        <row r="2404">
          <cell r="C2404" t="str">
            <v>UGN32P465</v>
          </cell>
          <cell r="F2404">
            <v>0</v>
          </cell>
          <cell r="G2404">
            <v>0</v>
          </cell>
          <cell r="H2404">
            <v>0</v>
          </cell>
          <cell r="K2404">
            <v>1000</v>
          </cell>
        </row>
        <row r="2405">
          <cell r="C2405" t="str">
            <v>UGN32P465</v>
          </cell>
          <cell r="F2405">
            <v>907.38</v>
          </cell>
          <cell r="G2405">
            <v>0</v>
          </cell>
          <cell r="H2405">
            <v>907.38</v>
          </cell>
          <cell r="K2405">
            <v>4.2</v>
          </cell>
        </row>
        <row r="2406">
          <cell r="C2406" t="str">
            <v>UGN32P470</v>
          </cell>
          <cell r="F2406">
            <v>31586.080000000002</v>
          </cell>
          <cell r="G2406">
            <v>0</v>
          </cell>
          <cell r="H2406">
            <v>31586.080000000002</v>
          </cell>
          <cell r="K2406">
            <v>179630.81</v>
          </cell>
        </row>
        <row r="2407">
          <cell r="C2407" t="str">
            <v>UGN32P475</v>
          </cell>
          <cell r="F2407">
            <v>0</v>
          </cell>
          <cell r="G2407">
            <v>0</v>
          </cell>
          <cell r="H2407">
            <v>0</v>
          </cell>
          <cell r="K2407">
            <v>33394.51</v>
          </cell>
        </row>
        <row r="2408">
          <cell r="C2408" t="str">
            <v>UGN32P475</v>
          </cell>
          <cell r="F2408">
            <v>0</v>
          </cell>
          <cell r="G2408">
            <v>0</v>
          </cell>
          <cell r="H2408">
            <v>0</v>
          </cell>
          <cell r="K2408">
            <v>1771755.49</v>
          </cell>
        </row>
        <row r="2409">
          <cell r="C2409" t="str">
            <v>UGN32P475</v>
          </cell>
          <cell r="F2409">
            <v>0</v>
          </cell>
          <cell r="G2409">
            <v>0</v>
          </cell>
          <cell r="H2409">
            <v>0</v>
          </cell>
          <cell r="K2409">
            <v>500</v>
          </cell>
        </row>
        <row r="2410">
          <cell r="C2410" t="str">
            <v>UGN32P475</v>
          </cell>
          <cell r="F2410">
            <v>0</v>
          </cell>
          <cell r="G2410">
            <v>0</v>
          </cell>
          <cell r="H2410">
            <v>0</v>
          </cell>
          <cell r="K2410">
            <v>301</v>
          </cell>
        </row>
        <row r="2411">
          <cell r="C2411" t="str">
            <v>UGN32P475</v>
          </cell>
          <cell r="F2411">
            <v>1000</v>
          </cell>
          <cell r="G2411">
            <v>0</v>
          </cell>
          <cell r="H2411">
            <v>1000</v>
          </cell>
          <cell r="K2411">
            <v>0</v>
          </cell>
        </row>
        <row r="2412">
          <cell r="C2412" t="str">
            <v>UGN32P480</v>
          </cell>
          <cell r="F2412">
            <v>261227.63</v>
          </cell>
          <cell r="G2412">
            <v>0</v>
          </cell>
          <cell r="H2412">
            <v>261227.63</v>
          </cell>
          <cell r="K2412">
            <v>202296.19</v>
          </cell>
        </row>
        <row r="2413">
          <cell r="C2413" t="str">
            <v>UGN32P485</v>
          </cell>
          <cell r="F2413">
            <v>2024.65</v>
          </cell>
          <cell r="G2413">
            <v>0</v>
          </cell>
          <cell r="H2413">
            <v>2024.65</v>
          </cell>
          <cell r="K2413">
            <v>155.15</v>
          </cell>
        </row>
        <row r="2414">
          <cell r="C2414" t="str">
            <v>UGN32P490</v>
          </cell>
          <cell r="F2414">
            <v>490371.04</v>
          </cell>
          <cell r="G2414">
            <v>0</v>
          </cell>
          <cell r="H2414">
            <v>490371.04</v>
          </cell>
          <cell r="K2414">
            <v>485634.12</v>
          </cell>
        </row>
        <row r="2415">
          <cell r="C2415" t="str">
            <v>UGN32P500X</v>
          </cell>
          <cell r="F2415">
            <v>490371.04</v>
          </cell>
          <cell r="G2415">
            <v>0</v>
          </cell>
          <cell r="H2415">
            <v>490371.04</v>
          </cell>
          <cell r="K2415">
            <v>485634.12</v>
          </cell>
        </row>
        <row r="2416">
          <cell r="C2416" t="str">
            <v>UGN33000</v>
          </cell>
          <cell r="F2416">
            <v>127430.03</v>
          </cell>
          <cell r="G2416">
            <v>0</v>
          </cell>
          <cell r="H2416">
            <v>127430.03</v>
          </cell>
          <cell r="K2416">
            <v>141970.17000000001</v>
          </cell>
        </row>
        <row r="2417">
          <cell r="C2417" t="str">
            <v>UGN33000</v>
          </cell>
          <cell r="F2417">
            <v>332568.26</v>
          </cell>
          <cell r="G2417">
            <v>0</v>
          </cell>
          <cell r="H2417">
            <v>332568.26</v>
          </cell>
          <cell r="K2417">
            <v>338751.84</v>
          </cell>
        </row>
        <row r="2418">
          <cell r="C2418" t="str">
            <v>UGN33000</v>
          </cell>
          <cell r="F2418">
            <v>234940.13</v>
          </cell>
          <cell r="G2418">
            <v>0</v>
          </cell>
          <cell r="H2418">
            <v>234940.13</v>
          </cell>
          <cell r="K2418">
            <v>245346.43</v>
          </cell>
        </row>
        <row r="2419">
          <cell r="C2419" t="str">
            <v>UGN33010X</v>
          </cell>
          <cell r="F2419">
            <v>127430.03</v>
          </cell>
          <cell r="G2419">
            <v>0</v>
          </cell>
          <cell r="H2419">
            <v>127430.03</v>
          </cell>
          <cell r="K2419">
            <v>141970.17000000001</v>
          </cell>
        </row>
        <row r="2420">
          <cell r="C2420" t="str">
            <v>UGN33020X</v>
          </cell>
          <cell r="F2420">
            <v>332568.26</v>
          </cell>
          <cell r="G2420">
            <v>0</v>
          </cell>
          <cell r="H2420">
            <v>332568.26</v>
          </cell>
          <cell r="K2420">
            <v>338751.84</v>
          </cell>
        </row>
        <row r="2421">
          <cell r="C2421" t="str">
            <v>UGN33030X</v>
          </cell>
          <cell r="F2421">
            <v>234940.13</v>
          </cell>
          <cell r="G2421">
            <v>0</v>
          </cell>
          <cell r="H2421">
            <v>234940.13</v>
          </cell>
          <cell r="K2421">
            <v>245346.43</v>
          </cell>
        </row>
        <row r="2422">
          <cell r="C2422" t="str">
            <v>UGN33040</v>
          </cell>
          <cell r="F2422">
            <v>683190.04</v>
          </cell>
          <cell r="G2422">
            <v>0</v>
          </cell>
          <cell r="H2422">
            <v>683190.04</v>
          </cell>
          <cell r="K2422">
            <v>411545.4</v>
          </cell>
        </row>
        <row r="2423">
          <cell r="C2423" t="str">
            <v>UGN33040</v>
          </cell>
          <cell r="F2423">
            <v>400000</v>
          </cell>
          <cell r="G2423">
            <v>0</v>
          </cell>
          <cell r="H2423">
            <v>400000</v>
          </cell>
          <cell r="K2423">
            <v>416294</v>
          </cell>
        </row>
        <row r="2424">
          <cell r="C2424" t="str">
            <v>UGN33050X</v>
          </cell>
          <cell r="F2424">
            <v>683190.04</v>
          </cell>
          <cell r="G2424">
            <v>0</v>
          </cell>
          <cell r="H2424">
            <v>683190.04</v>
          </cell>
          <cell r="K2424">
            <v>411545.4</v>
          </cell>
        </row>
        <row r="2425">
          <cell r="C2425" t="str">
            <v>UGN33060X</v>
          </cell>
          <cell r="F2425">
            <v>400000</v>
          </cell>
          <cell r="G2425">
            <v>0</v>
          </cell>
          <cell r="H2425">
            <v>400000</v>
          </cell>
          <cell r="K2425">
            <v>416294</v>
          </cell>
        </row>
        <row r="2426">
          <cell r="C2426" t="str">
            <v>UGN34000</v>
          </cell>
          <cell r="F2426">
            <v>13205050.140000001</v>
          </cell>
          <cell r="G2426">
            <v>0</v>
          </cell>
          <cell r="H2426">
            <v>13205050.140000001</v>
          </cell>
          <cell r="K2426">
            <v>15729061.189999999</v>
          </cell>
        </row>
        <row r="2427">
          <cell r="C2427" t="str">
            <v>UGN34000</v>
          </cell>
          <cell r="F2427">
            <v>1176862.7</v>
          </cell>
          <cell r="G2427">
            <v>0</v>
          </cell>
          <cell r="H2427">
            <v>1176862.7</v>
          </cell>
          <cell r="K2427">
            <v>1212782.6599999999</v>
          </cell>
        </row>
        <row r="2428">
          <cell r="C2428" t="str">
            <v>UGN34010X</v>
          </cell>
          <cell r="F2428">
            <v>13205050.140000001</v>
          </cell>
          <cell r="G2428">
            <v>0</v>
          </cell>
          <cell r="H2428">
            <v>13205050.140000001</v>
          </cell>
          <cell r="K2428">
            <v>15729061.189999999</v>
          </cell>
        </row>
        <row r="2429">
          <cell r="C2429" t="str">
            <v>UGN34020X</v>
          </cell>
          <cell r="F2429">
            <v>1176862.7</v>
          </cell>
          <cell r="G2429">
            <v>0</v>
          </cell>
          <cell r="H2429">
            <v>1176862.7</v>
          </cell>
          <cell r="K2429">
            <v>1212782.6599999999</v>
          </cell>
        </row>
        <row r="2430">
          <cell r="C2430" t="str">
            <v>UGN34030</v>
          </cell>
          <cell r="F2430">
            <v>323292.74</v>
          </cell>
          <cell r="G2430">
            <v>0</v>
          </cell>
          <cell r="H2430">
            <v>323292.74</v>
          </cell>
          <cell r="K2430">
            <v>436881.87</v>
          </cell>
        </row>
        <row r="2431">
          <cell r="C2431" t="str">
            <v>UGN34030</v>
          </cell>
          <cell r="F2431">
            <v>3411727.1</v>
          </cell>
          <cell r="G2431">
            <v>0</v>
          </cell>
          <cell r="H2431">
            <v>3411727.1</v>
          </cell>
          <cell r="K2431">
            <v>6652029.5499999998</v>
          </cell>
        </row>
        <row r="2432">
          <cell r="C2432" t="str">
            <v>UGN34030</v>
          </cell>
          <cell r="F2432">
            <v>2441860.4</v>
          </cell>
          <cell r="G2432">
            <v>0</v>
          </cell>
          <cell r="H2432">
            <v>2441860.4</v>
          </cell>
          <cell r="K2432">
            <v>3537148.04</v>
          </cell>
        </row>
        <row r="2433">
          <cell r="C2433" t="str">
            <v>UGN34040X</v>
          </cell>
          <cell r="F2433">
            <v>323292.74</v>
          </cell>
          <cell r="G2433">
            <v>0</v>
          </cell>
          <cell r="H2433">
            <v>323292.74</v>
          </cell>
          <cell r="K2433">
            <v>436881.87</v>
          </cell>
        </row>
        <row r="2434">
          <cell r="C2434" t="str">
            <v>UGN34044X</v>
          </cell>
          <cell r="F2434">
            <v>3411727.1</v>
          </cell>
          <cell r="G2434">
            <v>0</v>
          </cell>
          <cell r="H2434">
            <v>3411727.1</v>
          </cell>
          <cell r="K2434">
            <v>6652029.5499999998</v>
          </cell>
        </row>
        <row r="2435">
          <cell r="C2435" t="str">
            <v>UGN34050X</v>
          </cell>
          <cell r="F2435">
            <v>2441860.4</v>
          </cell>
          <cell r="G2435">
            <v>0</v>
          </cell>
          <cell r="H2435">
            <v>2441860.4</v>
          </cell>
          <cell r="K2435">
            <v>3537148.04</v>
          </cell>
        </row>
        <row r="2436">
          <cell r="C2436" t="str">
            <v>UGN34060</v>
          </cell>
          <cell r="F2436">
            <v>3965143</v>
          </cell>
          <cell r="G2436">
            <v>0</v>
          </cell>
          <cell r="H2436">
            <v>3965143</v>
          </cell>
          <cell r="K2436">
            <v>4328522.25</v>
          </cell>
        </row>
        <row r="2437">
          <cell r="C2437" t="str">
            <v>UGN34060</v>
          </cell>
          <cell r="F2437">
            <v>241651.07</v>
          </cell>
          <cell r="G2437">
            <v>0</v>
          </cell>
          <cell r="H2437">
            <v>241651.07</v>
          </cell>
          <cell r="K2437">
            <v>247664.43</v>
          </cell>
        </row>
        <row r="2438">
          <cell r="C2438" t="str">
            <v>UGN34060</v>
          </cell>
          <cell r="F2438">
            <v>756704.03</v>
          </cell>
          <cell r="G2438">
            <v>0</v>
          </cell>
          <cell r="H2438">
            <v>756704.03</v>
          </cell>
          <cell r="K2438">
            <v>695815</v>
          </cell>
        </row>
        <row r="2439">
          <cell r="C2439" t="str">
            <v>UGN34060</v>
          </cell>
          <cell r="F2439">
            <v>635164.9</v>
          </cell>
          <cell r="G2439">
            <v>0</v>
          </cell>
          <cell r="H2439">
            <v>635164.9</v>
          </cell>
          <cell r="K2439">
            <v>694261.43</v>
          </cell>
        </row>
        <row r="2440">
          <cell r="C2440" t="str">
            <v>UGN34060</v>
          </cell>
          <cell r="F2440">
            <v>0</v>
          </cell>
          <cell r="G2440">
            <v>0</v>
          </cell>
          <cell r="H2440">
            <v>0</v>
          </cell>
          <cell r="K2440">
            <v>-49444.31</v>
          </cell>
        </row>
        <row r="2441">
          <cell r="C2441" t="str">
            <v>UGN34070X</v>
          </cell>
          <cell r="F2441">
            <v>3965143</v>
          </cell>
          <cell r="G2441">
            <v>0</v>
          </cell>
          <cell r="H2441">
            <v>3965143</v>
          </cell>
          <cell r="K2441">
            <v>4328522.25</v>
          </cell>
        </row>
        <row r="2442">
          <cell r="C2442" t="str">
            <v>UGN34070X</v>
          </cell>
          <cell r="F2442">
            <v>241651.07</v>
          </cell>
          <cell r="G2442">
            <v>0</v>
          </cell>
          <cell r="H2442">
            <v>241651.07</v>
          </cell>
          <cell r="K2442">
            <v>247664.43</v>
          </cell>
        </row>
        <row r="2443">
          <cell r="C2443" t="str">
            <v>UGN34080X</v>
          </cell>
          <cell r="F2443">
            <v>756704.03</v>
          </cell>
          <cell r="G2443">
            <v>0</v>
          </cell>
          <cell r="H2443">
            <v>756704.03</v>
          </cell>
          <cell r="K2443">
            <v>695815</v>
          </cell>
        </row>
        <row r="2444">
          <cell r="C2444" t="str">
            <v>UGN34080X</v>
          </cell>
          <cell r="F2444">
            <v>635164.9</v>
          </cell>
          <cell r="G2444">
            <v>0</v>
          </cell>
          <cell r="H2444">
            <v>635164.9</v>
          </cell>
          <cell r="K2444">
            <v>694261.43</v>
          </cell>
        </row>
        <row r="2445">
          <cell r="C2445" t="str">
            <v>UGN34090X</v>
          </cell>
          <cell r="F2445">
            <v>0</v>
          </cell>
          <cell r="G2445">
            <v>0</v>
          </cell>
          <cell r="H2445">
            <v>0</v>
          </cell>
          <cell r="K2445">
            <v>49444.31</v>
          </cell>
        </row>
        <row r="2446">
          <cell r="C2446" t="str">
            <v>UGN34100</v>
          </cell>
          <cell r="F2446">
            <v>1617768.25</v>
          </cell>
          <cell r="G2446">
            <v>0</v>
          </cell>
          <cell r="H2446">
            <v>1617768.25</v>
          </cell>
          <cell r="K2446">
            <v>1756777.7</v>
          </cell>
        </row>
        <row r="2447">
          <cell r="C2447" t="str">
            <v>UGN34100</v>
          </cell>
          <cell r="F2447">
            <v>107877.67</v>
          </cell>
          <cell r="G2447">
            <v>0</v>
          </cell>
          <cell r="H2447">
            <v>107877.67</v>
          </cell>
          <cell r="K2447">
            <v>107782.53</v>
          </cell>
        </row>
        <row r="2448">
          <cell r="C2448" t="str">
            <v>UGN34100</v>
          </cell>
          <cell r="F2448">
            <v>335613</v>
          </cell>
          <cell r="G2448">
            <v>0</v>
          </cell>
          <cell r="H2448">
            <v>335613</v>
          </cell>
          <cell r="K2448">
            <v>307813.09999999998</v>
          </cell>
        </row>
        <row r="2449">
          <cell r="C2449" t="str">
            <v>UGN34100</v>
          </cell>
          <cell r="F2449">
            <v>507540.86</v>
          </cell>
          <cell r="G2449">
            <v>0</v>
          </cell>
          <cell r="H2449">
            <v>507540.86</v>
          </cell>
          <cell r="K2449">
            <v>816303.07</v>
          </cell>
        </row>
        <row r="2450">
          <cell r="C2450" t="str">
            <v>UGN34100</v>
          </cell>
          <cell r="F2450">
            <v>-296186.59999999998</v>
          </cell>
          <cell r="G2450">
            <v>0</v>
          </cell>
          <cell r="H2450">
            <v>-296186.59999999998</v>
          </cell>
          <cell r="K2450">
            <v>-250296.85</v>
          </cell>
        </row>
        <row r="2451">
          <cell r="C2451" t="str">
            <v>UGN34110X</v>
          </cell>
          <cell r="F2451">
            <v>1617768.25</v>
          </cell>
          <cell r="G2451">
            <v>0</v>
          </cell>
          <cell r="H2451">
            <v>1617768.25</v>
          </cell>
          <cell r="K2451">
            <v>1756777.7</v>
          </cell>
        </row>
        <row r="2452">
          <cell r="C2452" t="str">
            <v>UGN34110X</v>
          </cell>
          <cell r="F2452">
            <v>107877.67</v>
          </cell>
          <cell r="G2452">
            <v>0</v>
          </cell>
          <cell r="H2452">
            <v>107877.67</v>
          </cell>
          <cell r="K2452">
            <v>107782.53</v>
          </cell>
        </row>
        <row r="2453">
          <cell r="C2453" t="str">
            <v>UGN341210X</v>
          </cell>
          <cell r="F2453">
            <v>335613</v>
          </cell>
          <cell r="G2453">
            <v>0</v>
          </cell>
          <cell r="H2453">
            <v>335613</v>
          </cell>
          <cell r="K2453">
            <v>307813.09999999998</v>
          </cell>
        </row>
        <row r="2454">
          <cell r="C2454" t="str">
            <v>UGN341210X</v>
          </cell>
          <cell r="F2454">
            <v>507540.86</v>
          </cell>
          <cell r="G2454">
            <v>0</v>
          </cell>
          <cell r="H2454">
            <v>507540.86</v>
          </cell>
          <cell r="K2454">
            <v>816303.07</v>
          </cell>
        </row>
        <row r="2455">
          <cell r="C2455" t="str">
            <v>UGN34130X</v>
          </cell>
          <cell r="F2455">
            <v>296186.59999999998</v>
          </cell>
          <cell r="G2455">
            <v>0</v>
          </cell>
          <cell r="H2455">
            <v>296186.59999999998</v>
          </cell>
          <cell r="K2455">
            <v>250296.85</v>
          </cell>
        </row>
        <row r="2456">
          <cell r="C2456" t="str">
            <v>UGN34140</v>
          </cell>
          <cell r="F2456">
            <v>502611</v>
          </cell>
          <cell r="G2456">
            <v>0</v>
          </cell>
          <cell r="H2456">
            <v>502611</v>
          </cell>
          <cell r="K2456">
            <v>547741.5</v>
          </cell>
        </row>
        <row r="2457">
          <cell r="C2457" t="str">
            <v>UGN34140</v>
          </cell>
          <cell r="F2457">
            <v>33446.61</v>
          </cell>
          <cell r="G2457">
            <v>0</v>
          </cell>
          <cell r="H2457">
            <v>33446.61</v>
          </cell>
          <cell r="K2457">
            <v>33895.589999999997</v>
          </cell>
        </row>
        <row r="2458">
          <cell r="C2458" t="str">
            <v>UGN34140</v>
          </cell>
          <cell r="F2458">
            <v>106483.01</v>
          </cell>
          <cell r="G2458">
            <v>0</v>
          </cell>
          <cell r="H2458">
            <v>106483.01</v>
          </cell>
          <cell r="K2458">
            <v>97489.87</v>
          </cell>
        </row>
        <row r="2459">
          <cell r="C2459" t="str">
            <v>UGN34140</v>
          </cell>
          <cell r="F2459">
            <v>81208.479999999996</v>
          </cell>
          <cell r="G2459">
            <v>0</v>
          </cell>
          <cell r="H2459">
            <v>81208.479999999996</v>
          </cell>
          <cell r="K2459">
            <v>88969.44</v>
          </cell>
        </row>
        <row r="2460">
          <cell r="C2460" t="str">
            <v>UGN34140</v>
          </cell>
          <cell r="F2460">
            <v>0</v>
          </cell>
          <cell r="G2460">
            <v>0</v>
          </cell>
          <cell r="H2460">
            <v>0</v>
          </cell>
          <cell r="K2460">
            <v>-3755.79</v>
          </cell>
        </row>
        <row r="2461">
          <cell r="C2461" t="str">
            <v>UGN34150X</v>
          </cell>
          <cell r="F2461">
            <v>502611</v>
          </cell>
          <cell r="G2461">
            <v>0</v>
          </cell>
          <cell r="H2461">
            <v>502611</v>
          </cell>
          <cell r="K2461">
            <v>547741.5</v>
          </cell>
        </row>
        <row r="2462">
          <cell r="C2462" t="str">
            <v>UGN34150X</v>
          </cell>
          <cell r="F2462">
            <v>33446.61</v>
          </cell>
          <cell r="G2462">
            <v>0</v>
          </cell>
          <cell r="H2462">
            <v>33446.61</v>
          </cell>
          <cell r="K2462">
            <v>33895.589999999997</v>
          </cell>
        </row>
        <row r="2463">
          <cell r="C2463" t="str">
            <v>UGN34160X</v>
          </cell>
          <cell r="F2463">
            <v>106483.01</v>
          </cell>
          <cell r="G2463">
            <v>0</v>
          </cell>
          <cell r="H2463">
            <v>106483.01</v>
          </cell>
          <cell r="K2463">
            <v>97489.87</v>
          </cell>
        </row>
        <row r="2464">
          <cell r="C2464" t="str">
            <v>UGN34160X</v>
          </cell>
          <cell r="F2464">
            <v>81208.479999999996</v>
          </cell>
          <cell r="G2464">
            <v>0</v>
          </cell>
          <cell r="H2464">
            <v>81208.479999999996</v>
          </cell>
          <cell r="K2464">
            <v>88969.44</v>
          </cell>
        </row>
        <row r="2465">
          <cell r="C2465" t="str">
            <v>UGN34170X</v>
          </cell>
          <cell r="F2465">
            <v>0</v>
          </cell>
          <cell r="G2465">
            <v>0</v>
          </cell>
          <cell r="H2465">
            <v>0</v>
          </cell>
          <cell r="K2465">
            <v>3755.79</v>
          </cell>
        </row>
        <row r="2466">
          <cell r="C2466" t="str">
            <v>UGN34180</v>
          </cell>
          <cell r="F2466">
            <v>153619.10999999999</v>
          </cell>
          <cell r="G2466">
            <v>0</v>
          </cell>
          <cell r="H2466">
            <v>153619.10999999999</v>
          </cell>
          <cell r="K2466">
            <v>5801.07</v>
          </cell>
        </row>
        <row r="2467">
          <cell r="C2467" t="str">
            <v>UGN34180</v>
          </cell>
          <cell r="F2467">
            <v>-21921.95</v>
          </cell>
          <cell r="G2467">
            <v>0</v>
          </cell>
          <cell r="H2467">
            <v>-21921.95</v>
          </cell>
          <cell r="K2467">
            <v>-53596.38</v>
          </cell>
        </row>
        <row r="2468">
          <cell r="C2468" t="str">
            <v>UGN34190X</v>
          </cell>
          <cell r="F2468">
            <v>153619.10999999999</v>
          </cell>
          <cell r="G2468">
            <v>0</v>
          </cell>
          <cell r="H2468">
            <v>153619.10999999999</v>
          </cell>
          <cell r="K2468">
            <v>5801.07</v>
          </cell>
        </row>
        <row r="2469">
          <cell r="C2469" t="str">
            <v>UGN34200X</v>
          </cell>
          <cell r="F2469">
            <v>21921.95</v>
          </cell>
          <cell r="G2469">
            <v>0</v>
          </cell>
          <cell r="H2469">
            <v>21921.95</v>
          </cell>
          <cell r="K2469">
            <v>53596.38</v>
          </cell>
        </row>
        <row r="2470">
          <cell r="C2470" t="str">
            <v>UGN3A020</v>
          </cell>
          <cell r="F2470">
            <v>10051.200000000001</v>
          </cell>
          <cell r="G2470">
            <v>0</v>
          </cell>
          <cell r="H2470">
            <v>10051.200000000001</v>
          </cell>
          <cell r="K2470">
            <v>10051.200000000001</v>
          </cell>
        </row>
        <row r="2471">
          <cell r="C2471" t="str">
            <v>UGN3A020</v>
          </cell>
          <cell r="F2471">
            <v>0</v>
          </cell>
          <cell r="G2471">
            <v>10051.200000000001</v>
          </cell>
          <cell r="H2471">
            <v>-10051.200000000001</v>
          </cell>
          <cell r="K2471">
            <v>-10014.16</v>
          </cell>
        </row>
        <row r="2472">
          <cell r="C2472" t="str">
            <v>UGN3A030</v>
          </cell>
          <cell r="F2472">
            <v>153628.81</v>
          </cell>
          <cell r="G2472">
            <v>0</v>
          </cell>
          <cell r="H2472">
            <v>153628.81</v>
          </cell>
          <cell r="K2472">
            <v>153628.81</v>
          </cell>
        </row>
        <row r="2473">
          <cell r="C2473" t="str">
            <v>UGN3A030</v>
          </cell>
          <cell r="F2473">
            <v>960453.38</v>
          </cell>
          <cell r="G2473">
            <v>0</v>
          </cell>
          <cell r="H2473">
            <v>960453.38</v>
          </cell>
          <cell r="K2473">
            <v>841481.01</v>
          </cell>
        </row>
        <row r="2474">
          <cell r="C2474" t="str">
            <v>UGN3A030</v>
          </cell>
          <cell r="F2474">
            <v>0</v>
          </cell>
          <cell r="G2474">
            <v>153628.81</v>
          </cell>
          <cell r="H2474">
            <v>-153628.81</v>
          </cell>
          <cell r="K2474">
            <v>-153628.81</v>
          </cell>
        </row>
        <row r="2475">
          <cell r="C2475" t="str">
            <v>UGN3A030</v>
          </cell>
          <cell r="F2475">
            <v>0</v>
          </cell>
          <cell r="G2475">
            <v>777539.99</v>
          </cell>
          <cell r="H2475">
            <v>-777539.99</v>
          </cell>
          <cell r="K2475">
            <v>-754216.74</v>
          </cell>
        </row>
        <row r="2476">
          <cell r="C2476" t="str">
            <v>UGN3A080</v>
          </cell>
          <cell r="F2476">
            <v>255975.67999999999</v>
          </cell>
          <cell r="G2476">
            <v>0</v>
          </cell>
          <cell r="H2476">
            <v>255975.67999999999</v>
          </cell>
          <cell r="K2476">
            <v>15315.81</v>
          </cell>
        </row>
        <row r="2477">
          <cell r="C2477" t="str">
            <v>UGN3A090</v>
          </cell>
          <cell r="F2477">
            <v>541888.71</v>
          </cell>
          <cell r="G2477">
            <v>0</v>
          </cell>
          <cell r="H2477">
            <v>541888.71</v>
          </cell>
          <cell r="K2477">
            <v>541888.71</v>
          </cell>
        </row>
        <row r="2478">
          <cell r="C2478" t="str">
            <v>UGN3A090</v>
          </cell>
          <cell r="F2478">
            <v>2896.54</v>
          </cell>
          <cell r="G2478">
            <v>0</v>
          </cell>
          <cell r="H2478">
            <v>2896.54</v>
          </cell>
          <cell r="K2478">
            <v>0</v>
          </cell>
        </row>
        <row r="2479">
          <cell r="C2479" t="str">
            <v>UGN3A090</v>
          </cell>
          <cell r="F2479">
            <v>289895.88</v>
          </cell>
          <cell r="G2479">
            <v>0</v>
          </cell>
          <cell r="H2479">
            <v>289895.88</v>
          </cell>
          <cell r="K2479">
            <v>289895.88</v>
          </cell>
        </row>
        <row r="2480">
          <cell r="C2480" t="str">
            <v>UGN3A100</v>
          </cell>
          <cell r="F2480">
            <v>138538.88</v>
          </cell>
          <cell r="G2480">
            <v>0</v>
          </cell>
          <cell r="H2480">
            <v>138538.88</v>
          </cell>
          <cell r="K2480">
            <v>138538.88</v>
          </cell>
        </row>
        <row r="2481">
          <cell r="C2481" t="str">
            <v>UGN3A100</v>
          </cell>
          <cell r="F2481">
            <v>350985.39</v>
          </cell>
          <cell r="G2481">
            <v>0</v>
          </cell>
          <cell r="H2481">
            <v>350985.39</v>
          </cell>
          <cell r="K2481">
            <v>306524.88</v>
          </cell>
        </row>
        <row r="2482">
          <cell r="C2482" t="str">
            <v>UGN3A100</v>
          </cell>
          <cell r="F2482">
            <v>105241.18</v>
          </cell>
          <cell r="G2482">
            <v>0</v>
          </cell>
          <cell r="H2482">
            <v>105241.18</v>
          </cell>
          <cell r="K2482">
            <v>0</v>
          </cell>
        </row>
        <row r="2483">
          <cell r="C2483" t="str">
            <v>UGN3A100</v>
          </cell>
          <cell r="F2483">
            <v>724719.46</v>
          </cell>
          <cell r="G2483">
            <v>0</v>
          </cell>
          <cell r="H2483">
            <v>724719.46</v>
          </cell>
          <cell r="K2483">
            <v>680046.51</v>
          </cell>
        </row>
        <row r="2484">
          <cell r="C2484" t="str">
            <v>UGN3A100</v>
          </cell>
          <cell r="F2484">
            <v>0</v>
          </cell>
          <cell r="G2484">
            <v>69951.13</v>
          </cell>
          <cell r="H2484">
            <v>-69951.13</v>
          </cell>
          <cell r="K2484">
            <v>-63001.46</v>
          </cell>
        </row>
        <row r="2485">
          <cell r="C2485" t="str">
            <v>UGN3A100</v>
          </cell>
          <cell r="F2485">
            <v>0</v>
          </cell>
          <cell r="G2485">
            <v>177236.18</v>
          </cell>
          <cell r="H2485">
            <v>-177236.18</v>
          </cell>
          <cell r="K2485">
            <v>-158188.92000000001</v>
          </cell>
        </row>
        <row r="2486">
          <cell r="C2486" t="str">
            <v>UGN3A100</v>
          </cell>
          <cell r="F2486">
            <v>0</v>
          </cell>
          <cell r="G2486">
            <v>8649.9699999999993</v>
          </cell>
          <cell r="H2486">
            <v>-8649.9699999999993</v>
          </cell>
          <cell r="K2486">
            <v>0</v>
          </cell>
        </row>
        <row r="2487">
          <cell r="C2487" t="str">
            <v>UGN3A100</v>
          </cell>
          <cell r="F2487">
            <v>0</v>
          </cell>
          <cell r="G2487">
            <v>536465.47</v>
          </cell>
          <cell r="H2487">
            <v>-536465.47</v>
          </cell>
          <cell r="K2487">
            <v>-511224.41</v>
          </cell>
        </row>
        <row r="2488">
          <cell r="C2488" t="str">
            <v>UGN3A110</v>
          </cell>
          <cell r="F2488">
            <v>33333837.329999998</v>
          </cell>
          <cell r="G2488">
            <v>0</v>
          </cell>
          <cell r="H2488">
            <v>33333837.329999998</v>
          </cell>
          <cell r="K2488">
            <v>28830985.600000001</v>
          </cell>
        </row>
        <row r="2489">
          <cell r="C2489" t="str">
            <v>UGN3A110</v>
          </cell>
          <cell r="F2489">
            <v>4526017.7699999996</v>
          </cell>
          <cell r="G2489">
            <v>0</v>
          </cell>
          <cell r="H2489">
            <v>4526017.7699999996</v>
          </cell>
          <cell r="K2489">
            <v>3991114.74</v>
          </cell>
        </row>
        <row r="2490">
          <cell r="C2490" t="str">
            <v>UGN3A110</v>
          </cell>
          <cell r="F2490">
            <v>12088925.16</v>
          </cell>
          <cell r="G2490">
            <v>0</v>
          </cell>
          <cell r="H2490">
            <v>12088925.16</v>
          </cell>
          <cell r="K2490">
            <v>10794451.74</v>
          </cell>
        </row>
        <row r="2491">
          <cell r="C2491" t="str">
            <v>UGN3A110</v>
          </cell>
          <cell r="F2491">
            <v>4098076.12</v>
          </cell>
          <cell r="G2491">
            <v>0</v>
          </cell>
          <cell r="H2491">
            <v>4098076.12</v>
          </cell>
          <cell r="K2491">
            <v>3879852.2</v>
          </cell>
        </row>
        <row r="2492">
          <cell r="C2492" t="str">
            <v>UGN3A110</v>
          </cell>
          <cell r="F2492">
            <v>5826002.6799999997</v>
          </cell>
          <cell r="G2492">
            <v>0</v>
          </cell>
          <cell r="H2492">
            <v>5826002.6799999997</v>
          </cell>
          <cell r="K2492">
            <v>5826002.6799999997</v>
          </cell>
        </row>
        <row r="2493">
          <cell r="C2493" t="str">
            <v>UGN3A110</v>
          </cell>
          <cell r="F2493">
            <v>1878006.14</v>
          </cell>
          <cell r="G2493">
            <v>0</v>
          </cell>
          <cell r="H2493">
            <v>1878006.14</v>
          </cell>
          <cell r="K2493">
            <v>1728278.57</v>
          </cell>
        </row>
        <row r="2494">
          <cell r="C2494" t="str">
            <v>UGN3A110</v>
          </cell>
          <cell r="F2494">
            <v>2053783.76</v>
          </cell>
          <cell r="G2494">
            <v>0</v>
          </cell>
          <cell r="H2494">
            <v>2053783.76</v>
          </cell>
          <cell r="K2494">
            <v>1969910.54</v>
          </cell>
        </row>
        <row r="2495">
          <cell r="C2495" t="str">
            <v>UGN3A110</v>
          </cell>
          <cell r="F2495">
            <v>1266609.5</v>
          </cell>
          <cell r="G2495">
            <v>0</v>
          </cell>
          <cell r="H2495">
            <v>1266609.5</v>
          </cell>
          <cell r="K2495">
            <v>1217440.78</v>
          </cell>
        </row>
        <row r="2496">
          <cell r="C2496" t="str">
            <v>UGN3A110</v>
          </cell>
          <cell r="F2496">
            <v>7573019.3600000003</v>
          </cell>
          <cell r="G2496">
            <v>0</v>
          </cell>
          <cell r="H2496">
            <v>7573019.3600000003</v>
          </cell>
          <cell r="K2496">
            <v>6045353.2699999996</v>
          </cell>
        </row>
        <row r="2497">
          <cell r="C2497" t="str">
            <v>UGN3A110</v>
          </cell>
          <cell r="F2497">
            <v>1673358.95</v>
          </cell>
          <cell r="G2497">
            <v>0</v>
          </cell>
          <cell r="H2497">
            <v>1673358.95</v>
          </cell>
          <cell r="K2497">
            <v>1459195.46</v>
          </cell>
        </row>
        <row r="2498">
          <cell r="C2498" t="str">
            <v>UGN3A110</v>
          </cell>
          <cell r="F2498">
            <v>4971320.03</v>
          </cell>
          <cell r="G2498">
            <v>0</v>
          </cell>
          <cell r="H2498">
            <v>4971320.03</v>
          </cell>
          <cell r="K2498">
            <v>4062063.16</v>
          </cell>
        </row>
        <row r="2499">
          <cell r="C2499" t="str">
            <v>UGN3A110</v>
          </cell>
          <cell r="F2499">
            <v>2001873.29</v>
          </cell>
          <cell r="G2499">
            <v>0</v>
          </cell>
          <cell r="H2499">
            <v>2001873.29</v>
          </cell>
          <cell r="K2499">
            <v>1962068.05</v>
          </cell>
        </row>
        <row r="2500">
          <cell r="C2500" t="str">
            <v>UGN3A110</v>
          </cell>
          <cell r="F2500">
            <v>6350727.3399999999</v>
          </cell>
          <cell r="G2500">
            <v>0</v>
          </cell>
          <cell r="H2500">
            <v>6350727.3399999999</v>
          </cell>
          <cell r="K2500">
            <v>4960065.45</v>
          </cell>
        </row>
        <row r="2501">
          <cell r="C2501" t="str">
            <v>UGN3A110</v>
          </cell>
          <cell r="F2501">
            <v>2534081.38</v>
          </cell>
          <cell r="G2501">
            <v>0</v>
          </cell>
          <cell r="H2501">
            <v>2534081.38</v>
          </cell>
          <cell r="K2501">
            <v>2380811.3199999998</v>
          </cell>
        </row>
        <row r="2502">
          <cell r="C2502" t="str">
            <v>UGN3A110</v>
          </cell>
          <cell r="F2502">
            <v>19780111.41</v>
          </cell>
          <cell r="G2502">
            <v>0</v>
          </cell>
          <cell r="H2502">
            <v>19780111.41</v>
          </cell>
          <cell r="K2502">
            <v>18275084.670000002</v>
          </cell>
        </row>
        <row r="2503">
          <cell r="C2503" t="str">
            <v>UGN3A110</v>
          </cell>
          <cell r="F2503">
            <v>15945793.76</v>
          </cell>
          <cell r="G2503">
            <v>0</v>
          </cell>
          <cell r="H2503">
            <v>15945793.76</v>
          </cell>
          <cell r="K2503">
            <v>15001446.890000001</v>
          </cell>
        </row>
        <row r="2504">
          <cell r="C2504" t="str">
            <v>UGN3A110</v>
          </cell>
          <cell r="F2504">
            <v>3234</v>
          </cell>
          <cell r="G2504">
            <v>0</v>
          </cell>
          <cell r="H2504">
            <v>3234</v>
          </cell>
          <cell r="K2504">
            <v>2700</v>
          </cell>
        </row>
        <row r="2505">
          <cell r="C2505" t="str">
            <v>UGN3A110</v>
          </cell>
          <cell r="F2505">
            <v>122679.36</v>
          </cell>
          <cell r="G2505">
            <v>0</v>
          </cell>
          <cell r="H2505">
            <v>122679.36</v>
          </cell>
          <cell r="K2505">
            <v>109107.36</v>
          </cell>
        </row>
        <row r="2506">
          <cell r="C2506" t="str">
            <v>UGN3A110</v>
          </cell>
          <cell r="F2506">
            <v>16255.65</v>
          </cell>
          <cell r="G2506">
            <v>0</v>
          </cell>
          <cell r="H2506">
            <v>16255.65</v>
          </cell>
          <cell r="K2506">
            <v>11683.29</v>
          </cell>
        </row>
        <row r="2507">
          <cell r="C2507" t="str">
            <v>UGN3A110</v>
          </cell>
          <cell r="F2507">
            <v>3222.47</v>
          </cell>
          <cell r="G2507">
            <v>0</v>
          </cell>
          <cell r="H2507">
            <v>3222.47</v>
          </cell>
          <cell r="K2507">
            <v>3222.47</v>
          </cell>
        </row>
        <row r="2508">
          <cell r="C2508" t="str">
            <v>UGN3A110</v>
          </cell>
          <cell r="F2508">
            <v>5647.93</v>
          </cell>
          <cell r="G2508">
            <v>0</v>
          </cell>
          <cell r="H2508">
            <v>5647.93</v>
          </cell>
          <cell r="K2508">
            <v>5647.93</v>
          </cell>
        </row>
        <row r="2509">
          <cell r="C2509" t="str">
            <v>UGN3A110</v>
          </cell>
          <cell r="F2509">
            <v>80171.02</v>
          </cell>
          <cell r="G2509">
            <v>0</v>
          </cell>
          <cell r="H2509">
            <v>80171.02</v>
          </cell>
          <cell r="K2509">
            <v>80171.02</v>
          </cell>
        </row>
        <row r="2510">
          <cell r="C2510" t="str">
            <v>UGN3A110</v>
          </cell>
          <cell r="F2510">
            <v>0</v>
          </cell>
          <cell r="G2510">
            <v>15577636.24</v>
          </cell>
          <cell r="H2510">
            <v>-15577636.24</v>
          </cell>
          <cell r="K2510">
            <v>-14540922.27</v>
          </cell>
        </row>
        <row r="2511">
          <cell r="C2511" t="str">
            <v>UGN3A110</v>
          </cell>
          <cell r="F2511">
            <v>0</v>
          </cell>
          <cell r="G2511">
            <v>2971584.38</v>
          </cell>
          <cell r="H2511">
            <v>-2971584.38</v>
          </cell>
          <cell r="K2511">
            <v>-2867512.75</v>
          </cell>
        </row>
        <row r="2512">
          <cell r="C2512" t="str">
            <v>UGN3A110</v>
          </cell>
          <cell r="F2512">
            <v>0</v>
          </cell>
          <cell r="G2512">
            <v>8418572.5500000007</v>
          </cell>
          <cell r="H2512">
            <v>-8418572.5500000007</v>
          </cell>
          <cell r="K2512">
            <v>-7871127.2400000002</v>
          </cell>
        </row>
        <row r="2513">
          <cell r="C2513" t="str">
            <v>UGN3A110</v>
          </cell>
          <cell r="F2513">
            <v>0</v>
          </cell>
          <cell r="G2513">
            <v>2454973.19</v>
          </cell>
          <cell r="H2513">
            <v>-2454973.19</v>
          </cell>
          <cell r="K2513">
            <v>-2311618.14</v>
          </cell>
        </row>
        <row r="2514">
          <cell r="C2514" t="str">
            <v>UGN3A110</v>
          </cell>
          <cell r="F2514">
            <v>0</v>
          </cell>
          <cell r="G2514">
            <v>3848427.6</v>
          </cell>
          <cell r="H2514">
            <v>-3848427.6</v>
          </cell>
          <cell r="K2514">
            <v>-3634999.1</v>
          </cell>
        </row>
        <row r="2515">
          <cell r="C2515" t="str">
            <v>UGN3A110</v>
          </cell>
          <cell r="F2515">
            <v>0</v>
          </cell>
          <cell r="G2515">
            <v>807209.45</v>
          </cell>
          <cell r="H2515">
            <v>-807209.45</v>
          </cell>
          <cell r="K2515">
            <v>-735237.98</v>
          </cell>
        </row>
        <row r="2516">
          <cell r="C2516" t="str">
            <v>UGN3A110</v>
          </cell>
          <cell r="F2516">
            <v>0</v>
          </cell>
          <cell r="G2516">
            <v>1732645.92</v>
          </cell>
          <cell r="H2516">
            <v>-1732645.92</v>
          </cell>
          <cell r="K2516">
            <v>-1697326.98</v>
          </cell>
        </row>
        <row r="2517">
          <cell r="C2517" t="str">
            <v>UGN3A110</v>
          </cell>
          <cell r="F2517">
            <v>0</v>
          </cell>
          <cell r="G2517">
            <v>747649.38</v>
          </cell>
          <cell r="H2517">
            <v>-747649.38</v>
          </cell>
          <cell r="K2517">
            <v>-709083.43</v>
          </cell>
        </row>
        <row r="2518">
          <cell r="C2518" t="str">
            <v>UGN3A110</v>
          </cell>
          <cell r="F2518">
            <v>0</v>
          </cell>
          <cell r="G2518">
            <v>4384862.45</v>
          </cell>
          <cell r="H2518">
            <v>-4384862.45</v>
          </cell>
          <cell r="K2518">
            <v>-4128776.51</v>
          </cell>
        </row>
        <row r="2519">
          <cell r="C2519" t="str">
            <v>UGN3A110</v>
          </cell>
          <cell r="F2519">
            <v>0</v>
          </cell>
          <cell r="G2519">
            <v>862157.15</v>
          </cell>
          <cell r="H2519">
            <v>-862157.15</v>
          </cell>
          <cell r="K2519">
            <v>-796841.04</v>
          </cell>
        </row>
        <row r="2520">
          <cell r="C2520" t="str">
            <v>UGN3A110</v>
          </cell>
          <cell r="F2520">
            <v>0</v>
          </cell>
          <cell r="G2520">
            <v>3089884.9</v>
          </cell>
          <cell r="H2520">
            <v>-3089884.9</v>
          </cell>
          <cell r="K2520">
            <v>-2940134.42</v>
          </cell>
        </row>
        <row r="2521">
          <cell r="C2521" t="str">
            <v>UGN3A110</v>
          </cell>
          <cell r="F2521">
            <v>0</v>
          </cell>
          <cell r="G2521">
            <v>1045776.33</v>
          </cell>
          <cell r="H2521">
            <v>-1045776.33</v>
          </cell>
          <cell r="K2521">
            <v>-949187.28</v>
          </cell>
        </row>
        <row r="2522">
          <cell r="C2522" t="str">
            <v>UGN3A110</v>
          </cell>
          <cell r="F2522">
            <v>0</v>
          </cell>
          <cell r="G2522">
            <v>3632951.01</v>
          </cell>
          <cell r="H2522">
            <v>-3632951.01</v>
          </cell>
          <cell r="K2522">
            <v>-3426586.16</v>
          </cell>
        </row>
        <row r="2523">
          <cell r="C2523" t="str">
            <v>UGN3A110</v>
          </cell>
          <cell r="F2523">
            <v>0</v>
          </cell>
          <cell r="G2523">
            <v>1314320.07</v>
          </cell>
          <cell r="H2523">
            <v>-1314320.07</v>
          </cell>
          <cell r="K2523">
            <v>-1213033.3500000001</v>
          </cell>
        </row>
        <row r="2524">
          <cell r="C2524" t="str">
            <v>UGN3A110</v>
          </cell>
          <cell r="F2524">
            <v>0</v>
          </cell>
          <cell r="G2524">
            <v>15375235.85</v>
          </cell>
          <cell r="H2524">
            <v>-15375235.85</v>
          </cell>
          <cell r="K2524">
            <v>-14688193.5</v>
          </cell>
        </row>
        <row r="2525">
          <cell r="C2525" t="str">
            <v>UGN3A110</v>
          </cell>
          <cell r="F2525">
            <v>0</v>
          </cell>
          <cell r="G2525">
            <v>10644943.310000001</v>
          </cell>
          <cell r="H2525">
            <v>-10644943.310000001</v>
          </cell>
          <cell r="K2525">
            <v>-9919512.0600000005</v>
          </cell>
        </row>
        <row r="2526">
          <cell r="C2526" t="str">
            <v>UGN3A110</v>
          </cell>
          <cell r="F2526">
            <v>0</v>
          </cell>
          <cell r="G2526">
            <v>446.72</v>
          </cell>
          <cell r="H2526">
            <v>-446.72</v>
          </cell>
          <cell r="K2526">
            <v>-161.26</v>
          </cell>
        </row>
        <row r="2527">
          <cell r="C2527" t="str">
            <v>UGN3A110</v>
          </cell>
          <cell r="F2527">
            <v>0</v>
          </cell>
          <cell r="G2527">
            <v>12956.21</v>
          </cell>
          <cell r="H2527">
            <v>-12956.21</v>
          </cell>
          <cell r="K2527">
            <v>-5107.24</v>
          </cell>
        </row>
        <row r="2528">
          <cell r="C2528" t="str">
            <v>UGN3A110</v>
          </cell>
          <cell r="F2528">
            <v>0</v>
          </cell>
          <cell r="G2528">
            <v>2015.37</v>
          </cell>
          <cell r="H2528">
            <v>-2015.37</v>
          </cell>
          <cell r="K2528">
            <v>-1106.83</v>
          </cell>
        </row>
        <row r="2529">
          <cell r="C2529" t="str">
            <v>UGN3A110</v>
          </cell>
          <cell r="F2529">
            <v>0</v>
          </cell>
          <cell r="G2529">
            <v>514.72</v>
          </cell>
          <cell r="H2529">
            <v>-514.72</v>
          </cell>
          <cell r="K2529">
            <v>-192.47</v>
          </cell>
        </row>
        <row r="2530">
          <cell r="C2530" t="str">
            <v>UGN3A110</v>
          </cell>
          <cell r="F2530">
            <v>0</v>
          </cell>
          <cell r="G2530">
            <v>451.07</v>
          </cell>
          <cell r="H2530">
            <v>-451.07</v>
          </cell>
          <cell r="K2530">
            <v>-168.67</v>
          </cell>
        </row>
        <row r="2531">
          <cell r="C2531" t="str">
            <v>UGN3A110</v>
          </cell>
          <cell r="F2531">
            <v>0</v>
          </cell>
          <cell r="G2531">
            <v>8536.93</v>
          </cell>
          <cell r="H2531">
            <v>-8536.93</v>
          </cell>
          <cell r="K2531">
            <v>-3192.2</v>
          </cell>
        </row>
        <row r="2532">
          <cell r="C2532" t="str">
            <v>UGN3A120</v>
          </cell>
          <cell r="F2532">
            <v>1800.27</v>
          </cell>
          <cell r="G2532">
            <v>0</v>
          </cell>
          <cell r="H2532">
            <v>1800.27</v>
          </cell>
          <cell r="K2532">
            <v>1800.27</v>
          </cell>
        </row>
        <row r="2533">
          <cell r="C2533" t="str">
            <v>UGN3A120</v>
          </cell>
          <cell r="F2533">
            <v>8530064.6600000001</v>
          </cell>
          <cell r="G2533">
            <v>0</v>
          </cell>
          <cell r="H2533">
            <v>8530064.6600000001</v>
          </cell>
          <cell r="K2533">
            <v>7776416.1699999999</v>
          </cell>
        </row>
        <row r="2534">
          <cell r="C2534" t="str">
            <v>UGN3A120</v>
          </cell>
          <cell r="F2534">
            <v>0</v>
          </cell>
          <cell r="G2534">
            <v>1800.27</v>
          </cell>
          <cell r="H2534">
            <v>-1800.27</v>
          </cell>
          <cell r="K2534">
            <v>-1800.27</v>
          </cell>
        </row>
        <row r="2535">
          <cell r="C2535" t="str">
            <v>UGN3A120</v>
          </cell>
          <cell r="F2535">
            <v>0</v>
          </cell>
          <cell r="G2535">
            <v>6386092.8799999999</v>
          </cell>
          <cell r="H2535">
            <v>-6386092.8799999999</v>
          </cell>
          <cell r="K2535">
            <v>-6472139.8099999996</v>
          </cell>
        </row>
        <row r="2536">
          <cell r="C2536" t="str">
            <v>UGN3A130</v>
          </cell>
          <cell r="F2536">
            <v>6328.75</v>
          </cell>
          <cell r="G2536">
            <v>0</v>
          </cell>
          <cell r="H2536">
            <v>6328.75</v>
          </cell>
          <cell r="K2536">
            <v>6328.75</v>
          </cell>
        </row>
        <row r="2537">
          <cell r="C2537" t="str">
            <v>UGN3A130</v>
          </cell>
          <cell r="F2537">
            <v>507266.92</v>
          </cell>
          <cell r="G2537">
            <v>0</v>
          </cell>
          <cell r="H2537">
            <v>507266.92</v>
          </cell>
          <cell r="K2537">
            <v>516088.74</v>
          </cell>
        </row>
        <row r="2538">
          <cell r="C2538" t="str">
            <v>UGN3A130</v>
          </cell>
          <cell r="F2538">
            <v>141328.29999999999</v>
          </cell>
          <cell r="G2538">
            <v>0</v>
          </cell>
          <cell r="H2538">
            <v>141328.29999999999</v>
          </cell>
          <cell r="K2538">
            <v>171943</v>
          </cell>
        </row>
        <row r="2539">
          <cell r="C2539" t="str">
            <v>UGN3A130</v>
          </cell>
          <cell r="F2539">
            <v>1890625.84</v>
          </cell>
          <cell r="G2539">
            <v>0</v>
          </cell>
          <cell r="H2539">
            <v>1890625.84</v>
          </cell>
          <cell r="K2539">
            <v>1773774.41</v>
          </cell>
        </row>
        <row r="2540">
          <cell r="C2540" t="str">
            <v>UGN3A130</v>
          </cell>
          <cell r="F2540">
            <v>6291735.7199999997</v>
          </cell>
          <cell r="G2540">
            <v>0</v>
          </cell>
          <cell r="H2540">
            <v>6291735.7199999997</v>
          </cell>
          <cell r="K2540">
            <v>6080689.6299999999</v>
          </cell>
        </row>
        <row r="2541">
          <cell r="C2541" t="str">
            <v>UGN3A130</v>
          </cell>
          <cell r="F2541">
            <v>0</v>
          </cell>
          <cell r="G2541">
            <v>3493.46</v>
          </cell>
          <cell r="H2541">
            <v>-3493.46</v>
          </cell>
          <cell r="K2541">
            <v>-3057.48</v>
          </cell>
        </row>
        <row r="2542">
          <cell r="C2542" t="str">
            <v>UGN3A130</v>
          </cell>
          <cell r="F2542">
            <v>0</v>
          </cell>
          <cell r="G2542">
            <v>478621.72</v>
          </cell>
          <cell r="H2542">
            <v>-478621.72</v>
          </cell>
          <cell r="K2542">
            <v>-516088.72</v>
          </cell>
        </row>
        <row r="2543">
          <cell r="C2543" t="str">
            <v>UGN3A130</v>
          </cell>
          <cell r="F2543">
            <v>0</v>
          </cell>
          <cell r="G2543">
            <v>101147.89</v>
          </cell>
          <cell r="H2543">
            <v>-101147.89</v>
          </cell>
          <cell r="K2543">
            <v>-150148.48000000001</v>
          </cell>
        </row>
        <row r="2544">
          <cell r="C2544" t="str">
            <v>UGN3A130</v>
          </cell>
          <cell r="F2544">
            <v>0</v>
          </cell>
          <cell r="G2544">
            <v>1462199.57</v>
          </cell>
          <cell r="H2544">
            <v>-1462199.57</v>
          </cell>
          <cell r="K2544">
            <v>-1394812.75</v>
          </cell>
        </row>
        <row r="2545">
          <cell r="C2545" t="str">
            <v>UGN3A130</v>
          </cell>
          <cell r="F2545">
            <v>0</v>
          </cell>
          <cell r="G2545">
            <v>5173973.29</v>
          </cell>
          <cell r="H2545">
            <v>-5173973.29</v>
          </cell>
          <cell r="K2545">
            <v>-5207847.78</v>
          </cell>
        </row>
        <row r="2546">
          <cell r="C2546" t="str">
            <v>UGN3A160</v>
          </cell>
          <cell r="F2546">
            <v>11298</v>
          </cell>
          <cell r="G2546">
            <v>0</v>
          </cell>
          <cell r="H2546">
            <v>11298</v>
          </cell>
          <cell r="K2546">
            <v>11298</v>
          </cell>
        </row>
        <row r="2547">
          <cell r="C2547" t="str">
            <v>UGN3A180</v>
          </cell>
          <cell r="F2547">
            <v>48754.1</v>
          </cell>
          <cell r="G2547">
            <v>0</v>
          </cell>
          <cell r="H2547">
            <v>48754.1</v>
          </cell>
          <cell r="K2547">
            <v>0</v>
          </cell>
        </row>
        <row r="2548">
          <cell r="C2548" t="str">
            <v>UGN3A180</v>
          </cell>
          <cell r="F2548">
            <v>4350</v>
          </cell>
          <cell r="G2548">
            <v>0</v>
          </cell>
          <cell r="H2548">
            <v>4350</v>
          </cell>
          <cell r="K2548">
            <v>60249.86</v>
          </cell>
        </row>
        <row r="2549">
          <cell r="C2549" t="str">
            <v>UGN3A180</v>
          </cell>
          <cell r="F2549">
            <v>8288152.0300000003</v>
          </cell>
          <cell r="G2549">
            <v>0</v>
          </cell>
          <cell r="H2549">
            <v>8288152.0300000003</v>
          </cell>
          <cell r="K2549">
            <v>10080948.369999999</v>
          </cell>
        </row>
        <row r="2550">
          <cell r="C2550" t="str">
            <v>UGN3A180</v>
          </cell>
          <cell r="F2550">
            <v>206597.33</v>
          </cell>
          <cell r="G2550">
            <v>0</v>
          </cell>
          <cell r="H2550">
            <v>206597.33</v>
          </cell>
          <cell r="K2550">
            <v>318562.71000000002</v>
          </cell>
        </row>
        <row r="2551">
          <cell r="C2551" t="str">
            <v>UGN3A180</v>
          </cell>
          <cell r="F2551">
            <v>2593112.29</v>
          </cell>
          <cell r="G2551">
            <v>0</v>
          </cell>
          <cell r="H2551">
            <v>2593112.29</v>
          </cell>
          <cell r="K2551">
            <v>1037909.58</v>
          </cell>
        </row>
        <row r="2552">
          <cell r="C2552" t="str">
            <v>UGN3A180</v>
          </cell>
          <cell r="F2552">
            <v>890165.97</v>
          </cell>
          <cell r="G2552">
            <v>0</v>
          </cell>
          <cell r="H2552">
            <v>890165.97</v>
          </cell>
          <cell r="K2552">
            <v>1530979.99</v>
          </cell>
        </row>
        <row r="2553">
          <cell r="C2553" t="str">
            <v>UGN3A180</v>
          </cell>
          <cell r="F2553">
            <v>15671.25</v>
          </cell>
          <cell r="G2553">
            <v>0</v>
          </cell>
          <cell r="H2553">
            <v>15671.25</v>
          </cell>
          <cell r="K2553">
            <v>65549.279999999999</v>
          </cell>
        </row>
        <row r="2554">
          <cell r="C2554" t="str">
            <v>UGN3A180</v>
          </cell>
          <cell r="F2554">
            <v>900156.47</v>
          </cell>
          <cell r="G2554">
            <v>0</v>
          </cell>
          <cell r="H2554">
            <v>900156.47</v>
          </cell>
          <cell r="K2554">
            <v>1411254.4</v>
          </cell>
        </row>
        <row r="2555">
          <cell r="C2555" t="str">
            <v>UGN3A180</v>
          </cell>
          <cell r="F2555">
            <v>325987.99</v>
          </cell>
          <cell r="G2555">
            <v>0</v>
          </cell>
          <cell r="H2555">
            <v>325987.99</v>
          </cell>
          <cell r="K2555">
            <v>106188.29</v>
          </cell>
        </row>
        <row r="2556">
          <cell r="C2556" t="str">
            <v>UGN3A180</v>
          </cell>
          <cell r="F2556">
            <v>557252.19999999995</v>
          </cell>
          <cell r="G2556">
            <v>0</v>
          </cell>
          <cell r="H2556">
            <v>557252.19999999995</v>
          </cell>
          <cell r="K2556">
            <v>1451631.05</v>
          </cell>
        </row>
        <row r="2557">
          <cell r="C2557" t="str">
            <v>UGN3A180</v>
          </cell>
          <cell r="F2557">
            <v>296850.86</v>
          </cell>
          <cell r="G2557">
            <v>0</v>
          </cell>
          <cell r="H2557">
            <v>296850.86</v>
          </cell>
          <cell r="K2557">
            <v>97601.68</v>
          </cell>
        </row>
        <row r="2558">
          <cell r="C2558" t="str">
            <v>UGN3A180</v>
          </cell>
          <cell r="F2558">
            <v>305101.93</v>
          </cell>
          <cell r="G2558">
            <v>0</v>
          </cell>
          <cell r="H2558">
            <v>305101.93</v>
          </cell>
          <cell r="K2558">
            <v>10210.049999999999</v>
          </cell>
        </row>
        <row r="2559">
          <cell r="C2559" t="str">
            <v>UGN3A180</v>
          </cell>
          <cell r="F2559">
            <v>0</v>
          </cell>
          <cell r="G2559">
            <v>0</v>
          </cell>
          <cell r="H2559">
            <v>0</v>
          </cell>
          <cell r="K2559">
            <v>79768.08</v>
          </cell>
        </row>
        <row r="2560">
          <cell r="C2560" t="str">
            <v>UGN3A180</v>
          </cell>
          <cell r="F2560">
            <v>9743.36</v>
          </cell>
          <cell r="G2560">
            <v>0</v>
          </cell>
          <cell r="H2560">
            <v>9743.36</v>
          </cell>
          <cell r="K2560">
            <v>0</v>
          </cell>
        </row>
        <row r="2561">
          <cell r="C2561" t="str">
            <v>UGN3A180</v>
          </cell>
          <cell r="F2561">
            <v>1986826.2</v>
          </cell>
          <cell r="G2561">
            <v>0</v>
          </cell>
          <cell r="H2561">
            <v>1986826.2</v>
          </cell>
          <cell r="K2561">
            <v>1835749</v>
          </cell>
        </row>
        <row r="2562">
          <cell r="C2562" t="str">
            <v>UGN3A180</v>
          </cell>
          <cell r="F2562">
            <v>29858.43</v>
          </cell>
          <cell r="G2562">
            <v>0</v>
          </cell>
          <cell r="H2562">
            <v>29858.43</v>
          </cell>
          <cell r="K2562">
            <v>36885.360000000001</v>
          </cell>
        </row>
        <row r="2563">
          <cell r="C2563" t="str">
            <v>UGN3A180</v>
          </cell>
          <cell r="F2563">
            <v>0</v>
          </cell>
          <cell r="G2563">
            <v>0</v>
          </cell>
          <cell r="H2563">
            <v>0</v>
          </cell>
          <cell r="K2563">
            <v>331.2</v>
          </cell>
        </row>
        <row r="2564">
          <cell r="C2564" t="str">
            <v>UGN3A180</v>
          </cell>
          <cell r="F2564">
            <v>656.9</v>
          </cell>
          <cell r="G2564">
            <v>0</v>
          </cell>
          <cell r="H2564">
            <v>656.9</v>
          </cell>
          <cell r="K2564">
            <v>13208.89</v>
          </cell>
        </row>
        <row r="2565">
          <cell r="C2565" t="str">
            <v>UGN3A180</v>
          </cell>
          <cell r="F2565">
            <v>5452.18</v>
          </cell>
          <cell r="G2565">
            <v>0</v>
          </cell>
          <cell r="H2565">
            <v>5452.18</v>
          </cell>
          <cell r="K2565">
            <v>5452.18</v>
          </cell>
        </row>
        <row r="2566">
          <cell r="C2566" t="str">
            <v>UGN3A180</v>
          </cell>
          <cell r="F2566">
            <v>117080.83</v>
          </cell>
          <cell r="G2566">
            <v>0</v>
          </cell>
          <cell r="H2566">
            <v>117080.83</v>
          </cell>
          <cell r="K2566">
            <v>266737.24</v>
          </cell>
        </row>
        <row r="2567">
          <cell r="C2567" t="str">
            <v>UGN3A180</v>
          </cell>
          <cell r="F2567">
            <v>638.98</v>
          </cell>
          <cell r="G2567">
            <v>0</v>
          </cell>
          <cell r="H2567">
            <v>638.98</v>
          </cell>
          <cell r="K2567">
            <v>2180.11</v>
          </cell>
        </row>
        <row r="2568">
          <cell r="C2568" t="str">
            <v>UGN3A180</v>
          </cell>
          <cell r="F2568">
            <v>25195.86</v>
          </cell>
          <cell r="G2568">
            <v>0</v>
          </cell>
          <cell r="H2568">
            <v>25195.86</v>
          </cell>
          <cell r="K2568">
            <v>38194.230000000003</v>
          </cell>
        </row>
        <row r="2569">
          <cell r="C2569" t="str">
            <v>UGN3A180</v>
          </cell>
          <cell r="F2569">
            <v>25199.64</v>
          </cell>
          <cell r="G2569">
            <v>0</v>
          </cell>
          <cell r="H2569">
            <v>25199.64</v>
          </cell>
          <cell r="K2569">
            <v>136882.99</v>
          </cell>
        </row>
        <row r="2570">
          <cell r="C2570" t="str">
            <v>UGN3A210</v>
          </cell>
          <cell r="F2570">
            <v>61540</v>
          </cell>
          <cell r="G2570">
            <v>0</v>
          </cell>
          <cell r="H2570">
            <v>61540</v>
          </cell>
          <cell r="K2570">
            <v>61795</v>
          </cell>
        </row>
        <row r="2571">
          <cell r="C2571" t="str">
            <v>UGN3A230</v>
          </cell>
          <cell r="F2571">
            <v>61641447.060000002</v>
          </cell>
          <cell r="G2571">
            <v>0</v>
          </cell>
          <cell r="H2571">
            <v>61641447.060000002</v>
          </cell>
          <cell r="K2571">
            <v>58973318.140000001</v>
          </cell>
        </row>
        <row r="2572">
          <cell r="C2572" t="str">
            <v>UGN3A290</v>
          </cell>
          <cell r="F2572">
            <v>86020.02</v>
          </cell>
          <cell r="G2572">
            <v>0</v>
          </cell>
          <cell r="H2572">
            <v>86020.02</v>
          </cell>
          <cell r="K2572">
            <v>166836.46</v>
          </cell>
        </row>
        <row r="2573">
          <cell r="C2573" t="str">
            <v>UGN3A300</v>
          </cell>
          <cell r="F2573">
            <v>90945</v>
          </cell>
          <cell r="G2573">
            <v>0</v>
          </cell>
          <cell r="H2573">
            <v>90945</v>
          </cell>
          <cell r="K2573">
            <v>90101.22</v>
          </cell>
        </row>
        <row r="2574">
          <cell r="C2574" t="str">
            <v>UGN3A300</v>
          </cell>
          <cell r="F2574">
            <v>8241.6</v>
          </cell>
          <cell r="G2574">
            <v>0</v>
          </cell>
          <cell r="H2574">
            <v>8241.6</v>
          </cell>
          <cell r="K2574">
            <v>22379.08</v>
          </cell>
        </row>
        <row r="2575">
          <cell r="C2575" t="str">
            <v>UGN3A310</v>
          </cell>
          <cell r="F2575">
            <v>3547799.5</v>
          </cell>
          <cell r="G2575">
            <v>0</v>
          </cell>
          <cell r="H2575">
            <v>3547799.5</v>
          </cell>
          <cell r="K2575">
            <v>4337829</v>
          </cell>
        </row>
        <row r="2576">
          <cell r="C2576" t="str">
            <v>UGN3A340</v>
          </cell>
          <cell r="F2576">
            <v>219347.33</v>
          </cell>
          <cell r="G2576">
            <v>0</v>
          </cell>
          <cell r="H2576">
            <v>219347.33</v>
          </cell>
          <cell r="K2576">
            <v>237815.75</v>
          </cell>
        </row>
        <row r="2577">
          <cell r="C2577" t="str">
            <v>UGN3A340</v>
          </cell>
          <cell r="F2577">
            <v>10776.62</v>
          </cell>
          <cell r="G2577">
            <v>0</v>
          </cell>
          <cell r="H2577">
            <v>10776.62</v>
          </cell>
          <cell r="K2577">
            <v>17722.669999999998</v>
          </cell>
        </row>
        <row r="2578">
          <cell r="C2578" t="str">
            <v>UGN3A340</v>
          </cell>
          <cell r="F2578">
            <v>58.86</v>
          </cell>
          <cell r="G2578">
            <v>0</v>
          </cell>
          <cell r="H2578">
            <v>58.86</v>
          </cell>
          <cell r="K2578">
            <v>154.97999999999999</v>
          </cell>
        </row>
        <row r="2579">
          <cell r="C2579" t="str">
            <v>UGN3A340</v>
          </cell>
          <cell r="F2579">
            <v>2800.97</v>
          </cell>
          <cell r="G2579">
            <v>0</v>
          </cell>
          <cell r="H2579">
            <v>2800.97</v>
          </cell>
          <cell r="K2579">
            <v>2819.33</v>
          </cell>
        </row>
        <row r="2580">
          <cell r="C2580" t="str">
            <v>UGN3A340</v>
          </cell>
          <cell r="F2580">
            <v>2200.75</v>
          </cell>
          <cell r="G2580">
            <v>0</v>
          </cell>
          <cell r="H2580">
            <v>2200.75</v>
          </cell>
          <cell r="K2580">
            <v>2097.79</v>
          </cell>
        </row>
        <row r="2581">
          <cell r="C2581" t="str">
            <v>UGN3A340</v>
          </cell>
          <cell r="F2581">
            <v>34609.449999999997</v>
          </cell>
          <cell r="G2581">
            <v>0</v>
          </cell>
          <cell r="H2581">
            <v>34609.449999999997</v>
          </cell>
          <cell r="K2581">
            <v>52968.79</v>
          </cell>
        </row>
        <row r="2582">
          <cell r="C2582" t="str">
            <v>UGN3A340</v>
          </cell>
          <cell r="F2582">
            <v>34410.639999999999</v>
          </cell>
          <cell r="G2582">
            <v>0</v>
          </cell>
          <cell r="H2582">
            <v>34410.639999999999</v>
          </cell>
          <cell r="K2582">
            <v>35688.9</v>
          </cell>
        </row>
        <row r="2583">
          <cell r="C2583" t="str">
            <v>UGN3A340</v>
          </cell>
          <cell r="F2583">
            <v>131.57</v>
          </cell>
          <cell r="G2583">
            <v>0</v>
          </cell>
          <cell r="H2583">
            <v>131.57</v>
          </cell>
          <cell r="K2583">
            <v>148.71</v>
          </cell>
        </row>
        <row r="2584">
          <cell r="C2584" t="str">
            <v>UGN3A340</v>
          </cell>
          <cell r="F2584">
            <v>21830.21</v>
          </cell>
          <cell r="G2584">
            <v>0</v>
          </cell>
          <cell r="H2584">
            <v>21830.21</v>
          </cell>
          <cell r="K2584">
            <v>25593.61</v>
          </cell>
        </row>
        <row r="2585">
          <cell r="C2585" t="str">
            <v>UGN3A340</v>
          </cell>
          <cell r="F2585">
            <v>114154.24000000001</v>
          </cell>
          <cell r="G2585">
            <v>0</v>
          </cell>
          <cell r="H2585">
            <v>114154.24000000001</v>
          </cell>
          <cell r="K2585">
            <v>334740.78999999998</v>
          </cell>
        </row>
        <row r="2586">
          <cell r="C2586" t="str">
            <v>UGN3A340</v>
          </cell>
          <cell r="F2586">
            <v>0</v>
          </cell>
          <cell r="G2586">
            <v>0</v>
          </cell>
          <cell r="H2586">
            <v>0</v>
          </cell>
          <cell r="K2586">
            <v>-31454.63</v>
          </cell>
        </row>
        <row r="2587">
          <cell r="C2587" t="str">
            <v>UGN3A350</v>
          </cell>
          <cell r="F2587">
            <v>6971211.21</v>
          </cell>
          <cell r="G2587">
            <v>0</v>
          </cell>
          <cell r="H2587">
            <v>6971211.21</v>
          </cell>
          <cell r="K2587">
            <v>7893965.4800000004</v>
          </cell>
        </row>
        <row r="2588">
          <cell r="C2588" t="str">
            <v>UGN3A350</v>
          </cell>
          <cell r="F2588">
            <v>119126.92</v>
          </cell>
          <cell r="G2588">
            <v>0</v>
          </cell>
          <cell r="H2588">
            <v>119126.92</v>
          </cell>
          <cell r="K2588">
            <v>223673.18</v>
          </cell>
        </row>
        <row r="2589">
          <cell r="C2589" t="str">
            <v>UGN3A360</v>
          </cell>
          <cell r="F2589">
            <v>914.28</v>
          </cell>
          <cell r="G2589">
            <v>0</v>
          </cell>
          <cell r="H2589">
            <v>914.28</v>
          </cell>
          <cell r="K2589">
            <v>914.28</v>
          </cell>
        </row>
        <row r="2590">
          <cell r="C2590" t="str">
            <v>UGN3A380</v>
          </cell>
          <cell r="F2590">
            <v>720576.45</v>
          </cell>
          <cell r="G2590">
            <v>0</v>
          </cell>
          <cell r="H2590">
            <v>720576.45</v>
          </cell>
          <cell r="K2590">
            <v>764743.38</v>
          </cell>
        </row>
        <row r="2591">
          <cell r="C2591" t="str">
            <v>UGN3A380</v>
          </cell>
          <cell r="F2591">
            <v>4439623.4000000004</v>
          </cell>
          <cell r="G2591">
            <v>0</v>
          </cell>
          <cell r="H2591">
            <v>4439623.4000000004</v>
          </cell>
          <cell r="K2591">
            <v>1949308.04</v>
          </cell>
        </row>
        <row r="2592">
          <cell r="C2592" t="str">
            <v>UGN3A380</v>
          </cell>
          <cell r="F2592">
            <v>2500711.88</v>
          </cell>
          <cell r="G2592">
            <v>0</v>
          </cell>
          <cell r="H2592">
            <v>2500711.88</v>
          </cell>
          <cell r="K2592">
            <v>2500711.88</v>
          </cell>
        </row>
        <row r="2593">
          <cell r="C2593" t="str">
            <v>UGN3A380</v>
          </cell>
          <cell r="F2593">
            <v>98117.82</v>
          </cell>
          <cell r="G2593">
            <v>0</v>
          </cell>
          <cell r="H2593">
            <v>98117.82</v>
          </cell>
          <cell r="K2593">
            <v>148289.01999999999</v>
          </cell>
        </row>
        <row r="2594">
          <cell r="C2594" t="str">
            <v>UGN3A380</v>
          </cell>
          <cell r="F2594">
            <v>3340.25</v>
          </cell>
          <cell r="G2594">
            <v>0</v>
          </cell>
          <cell r="H2594">
            <v>3340.25</v>
          </cell>
          <cell r="K2594">
            <v>19454.060000000001</v>
          </cell>
        </row>
        <row r="2595">
          <cell r="C2595" t="str">
            <v>UGN3A380</v>
          </cell>
          <cell r="F2595">
            <v>3996.76</v>
          </cell>
          <cell r="G2595">
            <v>0</v>
          </cell>
          <cell r="H2595">
            <v>3996.76</v>
          </cell>
          <cell r="K2595">
            <v>3996.76</v>
          </cell>
        </row>
        <row r="2596">
          <cell r="C2596" t="str">
            <v>UGN3A380</v>
          </cell>
          <cell r="F2596">
            <v>3695.08</v>
          </cell>
          <cell r="G2596">
            <v>0</v>
          </cell>
          <cell r="H2596">
            <v>3695.08</v>
          </cell>
          <cell r="K2596">
            <v>11588.51</v>
          </cell>
        </row>
        <row r="2597">
          <cell r="C2597" t="str">
            <v>UGN3A380</v>
          </cell>
          <cell r="F2597">
            <v>1275208.48</v>
          </cell>
          <cell r="G2597">
            <v>0</v>
          </cell>
          <cell r="H2597">
            <v>1275208.48</v>
          </cell>
          <cell r="K2597">
            <v>1168440.33</v>
          </cell>
        </row>
        <row r="2598">
          <cell r="C2598" t="str">
            <v>UGN3A380</v>
          </cell>
          <cell r="F2598">
            <v>1325860.9099999999</v>
          </cell>
          <cell r="G2598">
            <v>0</v>
          </cell>
          <cell r="H2598">
            <v>1325860.9099999999</v>
          </cell>
          <cell r="K2598">
            <v>1916363.78</v>
          </cell>
        </row>
        <row r="2599">
          <cell r="C2599" t="str">
            <v>UGN3A380</v>
          </cell>
          <cell r="F2599">
            <v>165774.15</v>
          </cell>
          <cell r="G2599">
            <v>0</v>
          </cell>
          <cell r="H2599">
            <v>165774.15</v>
          </cell>
          <cell r="K2599">
            <v>165769.35</v>
          </cell>
        </row>
        <row r="2600">
          <cell r="C2600" t="str">
            <v>UGN3A380</v>
          </cell>
          <cell r="F2600">
            <v>237828.95</v>
          </cell>
          <cell r="G2600">
            <v>0</v>
          </cell>
          <cell r="H2600">
            <v>237828.95</v>
          </cell>
          <cell r="K2600">
            <v>95845.35</v>
          </cell>
        </row>
        <row r="2601">
          <cell r="C2601" t="str">
            <v>UGN3A380</v>
          </cell>
          <cell r="F2601">
            <v>489.55</v>
          </cell>
          <cell r="G2601">
            <v>0</v>
          </cell>
          <cell r="H2601">
            <v>489.55</v>
          </cell>
          <cell r="K2601">
            <v>1097.8800000000001</v>
          </cell>
        </row>
        <row r="2602">
          <cell r="C2602" t="str">
            <v>UGN3A380</v>
          </cell>
          <cell r="F2602">
            <v>89884.05</v>
          </cell>
          <cell r="G2602">
            <v>0</v>
          </cell>
          <cell r="H2602">
            <v>89884.05</v>
          </cell>
          <cell r="K2602">
            <v>58666.19</v>
          </cell>
        </row>
        <row r="2603">
          <cell r="C2603" t="str">
            <v>UGN3A380</v>
          </cell>
          <cell r="F2603">
            <v>73524.52</v>
          </cell>
          <cell r="G2603">
            <v>0</v>
          </cell>
          <cell r="H2603">
            <v>73524.52</v>
          </cell>
          <cell r="K2603">
            <v>36169.599999999999</v>
          </cell>
        </row>
        <row r="2604">
          <cell r="C2604" t="str">
            <v>UGN3A380</v>
          </cell>
          <cell r="F2604">
            <v>333279.25</v>
          </cell>
          <cell r="G2604">
            <v>0</v>
          </cell>
          <cell r="H2604">
            <v>333279.25</v>
          </cell>
          <cell r="K2604">
            <v>292247.87</v>
          </cell>
        </row>
        <row r="2605">
          <cell r="C2605" t="str">
            <v>UGN3A380</v>
          </cell>
          <cell r="F2605">
            <v>89532.26</v>
          </cell>
          <cell r="G2605">
            <v>0</v>
          </cell>
          <cell r="H2605">
            <v>89532.26</v>
          </cell>
          <cell r="K2605">
            <v>81196.929999999993</v>
          </cell>
        </row>
        <row r="2606">
          <cell r="C2606" t="str">
            <v>UGN3A380</v>
          </cell>
          <cell r="F2606">
            <v>593.91999999999996</v>
          </cell>
          <cell r="G2606">
            <v>0</v>
          </cell>
          <cell r="H2606">
            <v>593.91999999999996</v>
          </cell>
          <cell r="K2606">
            <v>593.91999999999996</v>
          </cell>
        </row>
        <row r="2607">
          <cell r="C2607" t="str">
            <v>UGN3A380</v>
          </cell>
          <cell r="F2607">
            <v>1763284.7</v>
          </cell>
          <cell r="G2607">
            <v>0</v>
          </cell>
          <cell r="H2607">
            <v>1763284.7</v>
          </cell>
          <cell r="K2607">
            <v>1739668.81</v>
          </cell>
        </row>
        <row r="2608">
          <cell r="C2608" t="str">
            <v>UGN3A380</v>
          </cell>
          <cell r="F2608">
            <v>68.349999999999994</v>
          </cell>
          <cell r="G2608">
            <v>0</v>
          </cell>
          <cell r="H2608">
            <v>68.349999999999994</v>
          </cell>
          <cell r="K2608">
            <v>68.349999999999994</v>
          </cell>
        </row>
        <row r="2609">
          <cell r="C2609" t="str">
            <v>UGN3A380</v>
          </cell>
          <cell r="F2609">
            <v>7482.74</v>
          </cell>
          <cell r="G2609">
            <v>0</v>
          </cell>
          <cell r="H2609">
            <v>7482.74</v>
          </cell>
          <cell r="K2609">
            <v>6671.12</v>
          </cell>
        </row>
        <row r="2610">
          <cell r="C2610" t="str">
            <v>UGN3A380</v>
          </cell>
          <cell r="F2610">
            <v>323292.74</v>
          </cell>
          <cell r="G2610">
            <v>0</v>
          </cell>
          <cell r="H2610">
            <v>323292.74</v>
          </cell>
          <cell r="K2610">
            <v>436881.87</v>
          </cell>
        </row>
        <row r="2611">
          <cell r="C2611" t="str">
            <v>UGN3A380</v>
          </cell>
          <cell r="F2611">
            <v>3411727.1</v>
          </cell>
          <cell r="G2611">
            <v>0</v>
          </cell>
          <cell r="H2611">
            <v>3411727.1</v>
          </cell>
          <cell r="K2611">
            <v>6652029.5499999998</v>
          </cell>
        </row>
        <row r="2612">
          <cell r="C2612" t="str">
            <v>UGN3A380</v>
          </cell>
          <cell r="F2612">
            <v>2441860.4</v>
          </cell>
          <cell r="G2612">
            <v>0</v>
          </cell>
          <cell r="H2612">
            <v>2441860.4</v>
          </cell>
          <cell r="K2612">
            <v>3537148.04</v>
          </cell>
        </row>
        <row r="2613">
          <cell r="C2613" t="str">
            <v>UGN3A380</v>
          </cell>
          <cell r="F2613">
            <v>0</v>
          </cell>
          <cell r="G2613">
            <v>2194241.2200000002</v>
          </cell>
          <cell r="H2613">
            <v>-2194241.2200000002</v>
          </cell>
          <cell r="K2613">
            <v>-2120447</v>
          </cell>
        </row>
        <row r="2614">
          <cell r="C2614" t="str">
            <v>UGN3A390</v>
          </cell>
          <cell r="F2614">
            <v>167056</v>
          </cell>
          <cell r="G2614">
            <v>0</v>
          </cell>
          <cell r="H2614">
            <v>167056</v>
          </cell>
          <cell r="K2614">
            <v>190331.95</v>
          </cell>
        </row>
        <row r="2615">
          <cell r="C2615" t="str">
            <v>UGN3A390</v>
          </cell>
          <cell r="F2615">
            <v>5017.62</v>
          </cell>
          <cell r="G2615">
            <v>0</v>
          </cell>
          <cell r="H2615">
            <v>5017.62</v>
          </cell>
          <cell r="K2615">
            <v>5017.63</v>
          </cell>
        </row>
        <row r="2616">
          <cell r="C2616" t="str">
            <v>UGN3A390</v>
          </cell>
          <cell r="F2616">
            <v>239.4</v>
          </cell>
          <cell r="G2616">
            <v>0</v>
          </cell>
          <cell r="H2616">
            <v>239.4</v>
          </cell>
          <cell r="K2616">
            <v>0</v>
          </cell>
        </row>
        <row r="2617">
          <cell r="C2617" t="str">
            <v>UGN3A390</v>
          </cell>
          <cell r="F2617">
            <v>3135</v>
          </cell>
          <cell r="G2617">
            <v>0</v>
          </cell>
          <cell r="H2617">
            <v>3135</v>
          </cell>
          <cell r="K2617">
            <v>2640</v>
          </cell>
        </row>
        <row r="2618">
          <cell r="C2618" t="str">
            <v>UGN3A390</v>
          </cell>
          <cell r="F2618">
            <v>0</v>
          </cell>
          <cell r="G2618">
            <v>0</v>
          </cell>
          <cell r="H2618">
            <v>0</v>
          </cell>
          <cell r="K2618">
            <v>49444.31</v>
          </cell>
        </row>
        <row r="2619">
          <cell r="C2619" t="str">
            <v>UGN3A400</v>
          </cell>
          <cell r="F2619">
            <v>296186.59999999998</v>
          </cell>
          <cell r="G2619">
            <v>0</v>
          </cell>
          <cell r="H2619">
            <v>296186.59999999998</v>
          </cell>
          <cell r="K2619">
            <v>250296.85</v>
          </cell>
        </row>
        <row r="2620">
          <cell r="C2620" t="str">
            <v>UGN3A410</v>
          </cell>
          <cell r="F2620">
            <v>1576519.98</v>
          </cell>
          <cell r="G2620">
            <v>0</v>
          </cell>
          <cell r="H2620">
            <v>1576519.98</v>
          </cell>
          <cell r="K2620">
            <v>3568851.73</v>
          </cell>
        </row>
        <row r="2621">
          <cell r="C2621" t="str">
            <v>UGN3A410</v>
          </cell>
          <cell r="F2621">
            <v>0</v>
          </cell>
          <cell r="G2621">
            <v>0</v>
          </cell>
          <cell r="H2621">
            <v>0</v>
          </cell>
          <cell r="K2621">
            <v>15.88</v>
          </cell>
        </row>
        <row r="2622">
          <cell r="C2622" t="str">
            <v>UGN3A410</v>
          </cell>
          <cell r="F2622">
            <v>864.31</v>
          </cell>
          <cell r="G2622">
            <v>0</v>
          </cell>
          <cell r="H2622">
            <v>864.31</v>
          </cell>
          <cell r="K2622">
            <v>3844.56</v>
          </cell>
        </row>
        <row r="2623">
          <cell r="C2623" t="str">
            <v>UGN3A410</v>
          </cell>
          <cell r="F2623">
            <v>0</v>
          </cell>
          <cell r="G2623">
            <v>0</v>
          </cell>
          <cell r="H2623">
            <v>0</v>
          </cell>
          <cell r="K2623">
            <v>3755.79</v>
          </cell>
        </row>
        <row r="2624">
          <cell r="C2624" t="str">
            <v>UGN3A420</v>
          </cell>
          <cell r="F2624">
            <v>0</v>
          </cell>
          <cell r="G2624">
            <v>0</v>
          </cell>
          <cell r="H2624">
            <v>0</v>
          </cell>
          <cell r="K2624">
            <v>66835.899999999994</v>
          </cell>
        </row>
        <row r="2625">
          <cell r="C2625" t="str">
            <v>UGN3A445</v>
          </cell>
          <cell r="F2625">
            <v>0</v>
          </cell>
          <cell r="G2625">
            <v>0</v>
          </cell>
          <cell r="H2625">
            <v>0</v>
          </cell>
          <cell r="K2625">
            <v>-1109715.05</v>
          </cell>
        </row>
        <row r="2626">
          <cell r="C2626" t="str">
            <v>UGN3A448</v>
          </cell>
          <cell r="F2626">
            <v>0</v>
          </cell>
          <cell r="G2626">
            <v>0</v>
          </cell>
          <cell r="H2626">
            <v>0</v>
          </cell>
          <cell r="K2626">
            <v>1560767</v>
          </cell>
        </row>
        <row r="2627">
          <cell r="C2627" t="str">
            <v>UGN3A450</v>
          </cell>
          <cell r="F2627">
            <v>3232.8</v>
          </cell>
          <cell r="G2627">
            <v>0</v>
          </cell>
          <cell r="H2627">
            <v>3232.8</v>
          </cell>
          <cell r="K2627">
            <v>63306.2</v>
          </cell>
        </row>
        <row r="2628">
          <cell r="C2628" t="str">
            <v>UGN3A450</v>
          </cell>
          <cell r="F2628">
            <v>0</v>
          </cell>
          <cell r="G2628">
            <v>0</v>
          </cell>
          <cell r="H2628">
            <v>0</v>
          </cell>
          <cell r="K2628">
            <v>90735.8</v>
          </cell>
        </row>
        <row r="2629">
          <cell r="C2629" t="str">
            <v>UGN3A450</v>
          </cell>
          <cell r="F2629">
            <v>1803.03</v>
          </cell>
          <cell r="G2629">
            <v>0</v>
          </cell>
          <cell r="H2629">
            <v>1803.03</v>
          </cell>
          <cell r="K2629">
            <v>2551.11</v>
          </cell>
        </row>
        <row r="2630">
          <cell r="C2630" t="str">
            <v>UGN3A450</v>
          </cell>
          <cell r="F2630">
            <v>21921.95</v>
          </cell>
          <cell r="G2630">
            <v>0</v>
          </cell>
          <cell r="H2630">
            <v>21921.95</v>
          </cell>
          <cell r="K2630">
            <v>53596.38</v>
          </cell>
        </row>
        <row r="2631">
          <cell r="C2631" t="str">
            <v>UGN3A450</v>
          </cell>
          <cell r="F2631">
            <v>0</v>
          </cell>
          <cell r="G2631">
            <v>342.34</v>
          </cell>
          <cell r="H2631">
            <v>-342.34</v>
          </cell>
          <cell r="K2631">
            <v>-342.34</v>
          </cell>
        </row>
        <row r="2632">
          <cell r="C2632" t="str">
            <v>UGN3A460</v>
          </cell>
          <cell r="F2632">
            <v>66478.02</v>
          </cell>
          <cell r="G2632">
            <v>0</v>
          </cell>
          <cell r="H2632">
            <v>66478.02</v>
          </cell>
          <cell r="K2632">
            <v>111886.91</v>
          </cell>
        </row>
        <row r="2633">
          <cell r="C2633" t="str">
            <v>UGN3A460</v>
          </cell>
          <cell r="F2633">
            <v>1450.58</v>
          </cell>
          <cell r="G2633">
            <v>0</v>
          </cell>
          <cell r="H2633">
            <v>1450.58</v>
          </cell>
          <cell r="K2633">
            <v>0</v>
          </cell>
        </row>
        <row r="2634">
          <cell r="C2634" t="str">
            <v>UGN3A480</v>
          </cell>
          <cell r="F2634">
            <v>0</v>
          </cell>
          <cell r="G2634">
            <v>0</v>
          </cell>
          <cell r="H2634">
            <v>0</v>
          </cell>
          <cell r="K2634">
            <v>6</v>
          </cell>
        </row>
        <row r="2635">
          <cell r="C2635" t="str">
            <v>UGN3A480</v>
          </cell>
          <cell r="F2635">
            <v>5000</v>
          </cell>
          <cell r="G2635">
            <v>0</v>
          </cell>
          <cell r="H2635">
            <v>5000</v>
          </cell>
          <cell r="K2635">
            <v>5000</v>
          </cell>
        </row>
        <row r="2636">
          <cell r="C2636" t="str">
            <v>UGN3A480</v>
          </cell>
          <cell r="F2636">
            <v>32848.75</v>
          </cell>
          <cell r="G2636">
            <v>0</v>
          </cell>
          <cell r="H2636">
            <v>32848.75</v>
          </cell>
          <cell r="K2636">
            <v>52274.98</v>
          </cell>
        </row>
        <row r="2637">
          <cell r="C2637" t="str">
            <v>UGN3A480</v>
          </cell>
          <cell r="F2637">
            <v>40778.720000000001</v>
          </cell>
          <cell r="G2637">
            <v>0</v>
          </cell>
          <cell r="H2637">
            <v>40778.720000000001</v>
          </cell>
          <cell r="K2637">
            <v>40778.720000000001</v>
          </cell>
        </row>
        <row r="2638">
          <cell r="C2638" t="str">
            <v>UGN3A480</v>
          </cell>
          <cell r="F2638">
            <v>8374224.3899999997</v>
          </cell>
          <cell r="G2638">
            <v>0</v>
          </cell>
          <cell r="H2638">
            <v>8374224.3899999997</v>
          </cell>
          <cell r="K2638">
            <v>10948.95</v>
          </cell>
        </row>
        <row r="2639">
          <cell r="C2639" t="str">
            <v>UGN3A480</v>
          </cell>
          <cell r="F2639">
            <v>12769160.42</v>
          </cell>
          <cell r="G2639">
            <v>0</v>
          </cell>
          <cell r="H2639">
            <v>12769160.42</v>
          </cell>
          <cell r="K2639">
            <v>20014248.300000001</v>
          </cell>
        </row>
        <row r="2640">
          <cell r="C2640" t="str">
            <v>UGN3A480</v>
          </cell>
          <cell r="F2640">
            <v>5870.47</v>
          </cell>
          <cell r="G2640">
            <v>0</v>
          </cell>
          <cell r="H2640">
            <v>5870.47</v>
          </cell>
          <cell r="K2640">
            <v>48826.15</v>
          </cell>
        </row>
        <row r="2641">
          <cell r="C2641" t="str">
            <v>UGN3A480</v>
          </cell>
          <cell r="F2641">
            <v>10000000</v>
          </cell>
          <cell r="G2641">
            <v>0</v>
          </cell>
          <cell r="H2641">
            <v>10000000</v>
          </cell>
          <cell r="K2641">
            <v>4000000</v>
          </cell>
        </row>
        <row r="2642">
          <cell r="C2642" t="str">
            <v>UGN3A480</v>
          </cell>
          <cell r="F2642">
            <v>0</v>
          </cell>
          <cell r="G2642">
            <v>0</v>
          </cell>
          <cell r="H2642">
            <v>0</v>
          </cell>
          <cell r="K2642">
            <v>750187.51</v>
          </cell>
        </row>
        <row r="2643">
          <cell r="C2643" t="str">
            <v>UGN3A480</v>
          </cell>
          <cell r="F2643">
            <v>0</v>
          </cell>
          <cell r="G2643">
            <v>0</v>
          </cell>
          <cell r="H2643">
            <v>0</v>
          </cell>
          <cell r="K2643">
            <v>3369383.29</v>
          </cell>
        </row>
        <row r="2644">
          <cell r="C2644" t="str">
            <v>UGN3A480</v>
          </cell>
          <cell r="F2644">
            <v>62924.91</v>
          </cell>
          <cell r="G2644">
            <v>0</v>
          </cell>
          <cell r="H2644">
            <v>62924.91</v>
          </cell>
          <cell r="K2644">
            <v>1114099.77</v>
          </cell>
        </row>
        <row r="2645">
          <cell r="C2645" t="str">
            <v>UGN3A490</v>
          </cell>
          <cell r="F2645">
            <v>449.09</v>
          </cell>
          <cell r="G2645">
            <v>0</v>
          </cell>
          <cell r="H2645">
            <v>449.09</v>
          </cell>
          <cell r="K2645">
            <v>2601.8000000000002</v>
          </cell>
        </row>
        <row r="2646">
          <cell r="C2646" t="str">
            <v>UGN3A490</v>
          </cell>
          <cell r="F2646">
            <v>874.26</v>
          </cell>
          <cell r="G2646">
            <v>0</v>
          </cell>
          <cell r="H2646">
            <v>874.26</v>
          </cell>
          <cell r="K2646">
            <v>787.19</v>
          </cell>
        </row>
        <row r="2647">
          <cell r="C2647" t="str">
            <v>UGN3A490</v>
          </cell>
          <cell r="F2647">
            <v>190.89</v>
          </cell>
          <cell r="G2647">
            <v>0</v>
          </cell>
          <cell r="H2647">
            <v>190.89</v>
          </cell>
          <cell r="K2647">
            <v>1966.62</v>
          </cell>
        </row>
        <row r="2648">
          <cell r="C2648" t="str">
            <v>UGN3A490</v>
          </cell>
          <cell r="F2648">
            <v>417.06</v>
          </cell>
          <cell r="G2648">
            <v>0</v>
          </cell>
          <cell r="H2648">
            <v>417.06</v>
          </cell>
          <cell r="K2648">
            <v>1130.42</v>
          </cell>
        </row>
        <row r="2649">
          <cell r="C2649" t="str">
            <v>UGN3A490</v>
          </cell>
          <cell r="F2649">
            <v>853.65</v>
          </cell>
          <cell r="G2649">
            <v>0</v>
          </cell>
          <cell r="H2649">
            <v>853.65</v>
          </cell>
          <cell r="K2649">
            <v>721.36</v>
          </cell>
        </row>
        <row r="2650">
          <cell r="C2650" t="str">
            <v>UGN3A490</v>
          </cell>
          <cell r="F2650">
            <v>2034.39</v>
          </cell>
          <cell r="G2650">
            <v>0</v>
          </cell>
          <cell r="H2650">
            <v>2034.39</v>
          </cell>
          <cell r="K2650">
            <v>2043.16</v>
          </cell>
        </row>
        <row r="2651">
          <cell r="C2651" t="str">
            <v>UGN3A490</v>
          </cell>
          <cell r="F2651">
            <v>84.38</v>
          </cell>
          <cell r="G2651">
            <v>0</v>
          </cell>
          <cell r="H2651">
            <v>84.38</v>
          </cell>
          <cell r="K2651">
            <v>276.89</v>
          </cell>
        </row>
        <row r="2652">
          <cell r="C2652" t="str">
            <v>UGN3A490</v>
          </cell>
          <cell r="F2652">
            <v>428.02</v>
          </cell>
          <cell r="G2652">
            <v>0</v>
          </cell>
          <cell r="H2652">
            <v>428.02</v>
          </cell>
          <cell r="K2652">
            <v>1667.37</v>
          </cell>
        </row>
        <row r="2653">
          <cell r="C2653" t="str">
            <v>UGN3A490</v>
          </cell>
          <cell r="F2653">
            <v>3420.23</v>
          </cell>
          <cell r="G2653">
            <v>0</v>
          </cell>
          <cell r="H2653">
            <v>3420.23</v>
          </cell>
          <cell r="K2653">
            <v>3068.26</v>
          </cell>
        </row>
        <row r="2654">
          <cell r="C2654" t="str">
            <v>UGN3A490</v>
          </cell>
          <cell r="F2654">
            <v>32.28</v>
          </cell>
          <cell r="G2654">
            <v>0</v>
          </cell>
          <cell r="H2654">
            <v>32.28</v>
          </cell>
          <cell r="K2654">
            <v>32.28</v>
          </cell>
        </row>
        <row r="2655">
          <cell r="C2655" t="str">
            <v>UGN3A490</v>
          </cell>
          <cell r="F2655">
            <v>547.77</v>
          </cell>
          <cell r="G2655">
            <v>0</v>
          </cell>
          <cell r="H2655">
            <v>547.77</v>
          </cell>
          <cell r="K2655">
            <v>547.77</v>
          </cell>
        </row>
        <row r="2656">
          <cell r="C2656" t="str">
            <v>UGN3A520</v>
          </cell>
          <cell r="F2656">
            <v>127430.03</v>
          </cell>
          <cell r="G2656">
            <v>0</v>
          </cell>
          <cell r="H2656">
            <v>127430.03</v>
          </cell>
          <cell r="K2656">
            <v>141970.17000000001</v>
          </cell>
        </row>
        <row r="2657">
          <cell r="C2657" t="str">
            <v>UGN3A520</v>
          </cell>
          <cell r="F2657">
            <v>332568.26</v>
          </cell>
          <cell r="G2657">
            <v>0</v>
          </cell>
          <cell r="H2657">
            <v>332568.26</v>
          </cell>
          <cell r="K2657">
            <v>338751.84</v>
          </cell>
        </row>
        <row r="2658">
          <cell r="C2658" t="str">
            <v>UGN3A520</v>
          </cell>
          <cell r="F2658">
            <v>234940.13</v>
          </cell>
          <cell r="G2658">
            <v>0</v>
          </cell>
          <cell r="H2658">
            <v>234940.13</v>
          </cell>
          <cell r="K2658">
            <v>245346.43</v>
          </cell>
        </row>
        <row r="2659">
          <cell r="C2659" t="str">
            <v>UGN3P010</v>
          </cell>
          <cell r="F2659">
            <v>11135667.109999999</v>
          </cell>
          <cell r="G2659">
            <v>0</v>
          </cell>
          <cell r="H2659">
            <v>11135667.109999999</v>
          </cell>
          <cell r="K2659">
            <v>10829882.310000001</v>
          </cell>
        </row>
        <row r="2660">
          <cell r="C2660" t="str">
            <v>UGN3P010</v>
          </cell>
          <cell r="F2660">
            <v>3825687.33</v>
          </cell>
          <cell r="G2660">
            <v>0</v>
          </cell>
          <cell r="H2660">
            <v>3825687.33</v>
          </cell>
          <cell r="K2660">
            <v>3825687.33</v>
          </cell>
        </row>
        <row r="2661">
          <cell r="C2661" t="str">
            <v>UGN3P010</v>
          </cell>
          <cell r="F2661">
            <v>4163445.35</v>
          </cell>
          <cell r="G2661">
            <v>0</v>
          </cell>
          <cell r="H2661">
            <v>4163445.35</v>
          </cell>
          <cell r="K2661">
            <v>4163445.35</v>
          </cell>
        </row>
        <row r="2662">
          <cell r="C2662" t="str">
            <v>UGN3P010</v>
          </cell>
          <cell r="F2662">
            <v>5898596</v>
          </cell>
          <cell r="G2662">
            <v>0</v>
          </cell>
          <cell r="H2662">
            <v>5898596</v>
          </cell>
          <cell r="K2662">
            <v>5898596</v>
          </cell>
        </row>
        <row r="2663">
          <cell r="C2663" t="str">
            <v>UGN3P010</v>
          </cell>
          <cell r="F2663">
            <v>2532623.2799999998</v>
          </cell>
          <cell r="G2663">
            <v>0</v>
          </cell>
          <cell r="H2663">
            <v>2532623.2799999998</v>
          </cell>
          <cell r="K2663">
            <v>2433030.15</v>
          </cell>
        </row>
        <row r="2664">
          <cell r="C2664" t="str">
            <v>UGN3P010</v>
          </cell>
          <cell r="F2664">
            <v>34000</v>
          </cell>
          <cell r="G2664">
            <v>0</v>
          </cell>
          <cell r="H2664">
            <v>34000</v>
          </cell>
          <cell r="K2664">
            <v>34000</v>
          </cell>
        </row>
        <row r="2665">
          <cell r="C2665" t="str">
            <v>UGN3P010</v>
          </cell>
          <cell r="F2665">
            <v>18109642.32</v>
          </cell>
          <cell r="G2665">
            <v>0</v>
          </cell>
          <cell r="H2665">
            <v>18109642.32</v>
          </cell>
          <cell r="K2665">
            <v>15182551.67</v>
          </cell>
        </row>
        <row r="2666">
          <cell r="C2666" t="str">
            <v>UGN3P030</v>
          </cell>
          <cell r="F2666">
            <v>6861968.5800000001</v>
          </cell>
          <cell r="G2666">
            <v>0</v>
          </cell>
          <cell r="H2666">
            <v>6861968.5800000001</v>
          </cell>
          <cell r="K2666">
            <v>6220675.5700000003</v>
          </cell>
        </row>
        <row r="2667">
          <cell r="C2667" t="str">
            <v>UGN3P030</v>
          </cell>
          <cell r="F2667">
            <v>0</v>
          </cell>
          <cell r="G2667">
            <v>0</v>
          </cell>
          <cell r="H2667">
            <v>0</v>
          </cell>
          <cell r="K2667">
            <v>379103.34</v>
          </cell>
        </row>
        <row r="2668">
          <cell r="C2668" t="str">
            <v>UGN3P030</v>
          </cell>
          <cell r="F2668">
            <v>379103.34</v>
          </cell>
          <cell r="G2668">
            <v>0</v>
          </cell>
          <cell r="H2668">
            <v>379103.34</v>
          </cell>
          <cell r="K2668">
            <v>0</v>
          </cell>
        </row>
        <row r="2669">
          <cell r="C2669" t="str">
            <v>UGN3P030</v>
          </cell>
          <cell r="F2669">
            <v>72695.899999999994</v>
          </cell>
          <cell r="G2669">
            <v>0</v>
          </cell>
          <cell r="H2669">
            <v>72695.899999999994</v>
          </cell>
          <cell r="K2669">
            <v>0</v>
          </cell>
        </row>
        <row r="2670">
          <cell r="C2670" t="str">
            <v>UGN3P030</v>
          </cell>
          <cell r="F2670">
            <v>145564.26999999999</v>
          </cell>
          <cell r="G2670">
            <v>0</v>
          </cell>
          <cell r="H2670">
            <v>145564.26999999999</v>
          </cell>
          <cell r="K2670">
            <v>0</v>
          </cell>
        </row>
        <row r="2671">
          <cell r="C2671" t="str">
            <v>UGN3P030</v>
          </cell>
          <cell r="F2671">
            <v>887301.86</v>
          </cell>
          <cell r="G2671">
            <v>0</v>
          </cell>
          <cell r="H2671">
            <v>887301.86</v>
          </cell>
          <cell r="K2671">
            <v>0</v>
          </cell>
        </row>
        <row r="2672">
          <cell r="C2672" t="str">
            <v>UGN3P030</v>
          </cell>
          <cell r="F2672">
            <v>958559.58</v>
          </cell>
          <cell r="G2672">
            <v>0</v>
          </cell>
          <cell r="H2672">
            <v>958559.58</v>
          </cell>
          <cell r="K2672">
            <v>0</v>
          </cell>
        </row>
        <row r="2673">
          <cell r="C2673" t="str">
            <v>UGN3P030</v>
          </cell>
          <cell r="F2673">
            <v>0</v>
          </cell>
          <cell r="G2673">
            <v>0</v>
          </cell>
          <cell r="H2673">
            <v>0</v>
          </cell>
          <cell r="K2673">
            <v>72695.899999999994</v>
          </cell>
        </row>
        <row r="2674">
          <cell r="C2674" t="str">
            <v>UGN3P030</v>
          </cell>
          <cell r="F2674">
            <v>0</v>
          </cell>
          <cell r="G2674">
            <v>0</v>
          </cell>
          <cell r="H2674">
            <v>0</v>
          </cell>
          <cell r="K2674">
            <v>111562.4</v>
          </cell>
        </row>
        <row r="2675">
          <cell r="C2675" t="str">
            <v>UGN3P030</v>
          </cell>
          <cell r="F2675">
            <v>0</v>
          </cell>
          <cell r="G2675">
            <v>0</v>
          </cell>
          <cell r="H2675">
            <v>0</v>
          </cell>
          <cell r="K2675">
            <v>34001.870000000003</v>
          </cell>
        </row>
        <row r="2676">
          <cell r="C2676" t="str">
            <v>UGN3P030</v>
          </cell>
          <cell r="F2676">
            <v>0</v>
          </cell>
          <cell r="G2676">
            <v>0</v>
          </cell>
          <cell r="H2676">
            <v>0</v>
          </cell>
          <cell r="K2676">
            <v>103541.19</v>
          </cell>
        </row>
        <row r="2677">
          <cell r="C2677" t="str">
            <v>UGN3P030</v>
          </cell>
          <cell r="F2677">
            <v>0</v>
          </cell>
          <cell r="G2677">
            <v>0</v>
          </cell>
          <cell r="H2677">
            <v>0</v>
          </cell>
          <cell r="K2677">
            <v>783760.67</v>
          </cell>
        </row>
        <row r="2678">
          <cell r="C2678" t="str">
            <v>UGN3P030</v>
          </cell>
          <cell r="F2678">
            <v>0</v>
          </cell>
          <cell r="G2678">
            <v>0</v>
          </cell>
          <cell r="H2678">
            <v>0</v>
          </cell>
          <cell r="K2678">
            <v>958559.58</v>
          </cell>
        </row>
        <row r="2679">
          <cell r="C2679" t="str">
            <v>UGN3P040</v>
          </cell>
          <cell r="F2679">
            <v>4556915.12</v>
          </cell>
          <cell r="G2679">
            <v>0</v>
          </cell>
          <cell r="H2679">
            <v>4556915.12</v>
          </cell>
          <cell r="K2679">
            <v>1643144.91</v>
          </cell>
        </row>
        <row r="2680">
          <cell r="C2680" t="str">
            <v>UGN3P040</v>
          </cell>
          <cell r="F2680">
            <v>0</v>
          </cell>
          <cell r="G2680">
            <v>0</v>
          </cell>
          <cell r="H2680">
            <v>0</v>
          </cell>
          <cell r="K2680">
            <v>42912.03</v>
          </cell>
        </row>
        <row r="2681">
          <cell r="C2681" t="str">
            <v>UGN3P040</v>
          </cell>
          <cell r="F2681">
            <v>0</v>
          </cell>
          <cell r="G2681">
            <v>0</v>
          </cell>
          <cell r="H2681">
            <v>0</v>
          </cell>
          <cell r="K2681">
            <v>189852.49</v>
          </cell>
        </row>
        <row r="2682">
          <cell r="C2682" t="str">
            <v>UGN3P040</v>
          </cell>
          <cell r="F2682">
            <v>42912.03</v>
          </cell>
          <cell r="G2682">
            <v>0</v>
          </cell>
          <cell r="H2682">
            <v>42912.03</v>
          </cell>
          <cell r="K2682">
            <v>0</v>
          </cell>
        </row>
        <row r="2683">
          <cell r="C2683" t="str">
            <v>UGN3P050</v>
          </cell>
          <cell r="F2683">
            <v>0</v>
          </cell>
          <cell r="G2683">
            <v>0</v>
          </cell>
          <cell r="H2683">
            <v>0</v>
          </cell>
          <cell r="K2683">
            <v>-927986.2</v>
          </cell>
        </row>
        <row r="2684">
          <cell r="C2684" t="str">
            <v>UGN3P050</v>
          </cell>
          <cell r="F2684">
            <v>0</v>
          </cell>
          <cell r="G2684">
            <v>0</v>
          </cell>
          <cell r="H2684">
            <v>0</v>
          </cell>
          <cell r="K2684">
            <v>-1641736.34</v>
          </cell>
        </row>
        <row r="2685">
          <cell r="C2685" t="str">
            <v>UGN3P060</v>
          </cell>
          <cell r="F2685">
            <v>410958.54</v>
          </cell>
          <cell r="G2685">
            <v>0</v>
          </cell>
          <cell r="H2685">
            <v>410958.54</v>
          </cell>
          <cell r="K2685">
            <v>0</v>
          </cell>
        </row>
        <row r="2686">
          <cell r="C2686" t="str">
            <v>UGN3P060</v>
          </cell>
          <cell r="F2686">
            <v>866851.79</v>
          </cell>
          <cell r="G2686">
            <v>0</v>
          </cell>
          <cell r="H2686">
            <v>866851.79</v>
          </cell>
          <cell r="K2686">
            <v>0</v>
          </cell>
        </row>
        <row r="2687">
          <cell r="C2687" t="str">
            <v>UGN3P060</v>
          </cell>
          <cell r="F2687">
            <v>0</v>
          </cell>
          <cell r="G2687">
            <v>0</v>
          </cell>
          <cell r="H2687">
            <v>0</v>
          </cell>
          <cell r="K2687">
            <v>410958.54</v>
          </cell>
        </row>
        <row r="2688">
          <cell r="C2688" t="str">
            <v>UGN3P060</v>
          </cell>
          <cell r="F2688">
            <v>0</v>
          </cell>
          <cell r="G2688">
            <v>0</v>
          </cell>
          <cell r="H2688">
            <v>0</v>
          </cell>
          <cell r="K2688">
            <v>866851.79</v>
          </cell>
        </row>
        <row r="2689">
          <cell r="C2689" t="str">
            <v>UGN3P060</v>
          </cell>
          <cell r="F2689">
            <v>0</v>
          </cell>
          <cell r="G2689">
            <v>0</v>
          </cell>
          <cell r="H2689">
            <v>0</v>
          </cell>
          <cell r="K2689">
            <v>-693465.13</v>
          </cell>
        </row>
        <row r="2690">
          <cell r="C2690" t="str">
            <v>UGN3P060</v>
          </cell>
          <cell r="F2690">
            <v>0</v>
          </cell>
          <cell r="G2690">
            <v>0</v>
          </cell>
          <cell r="H2690">
            <v>0</v>
          </cell>
          <cell r="K2690">
            <v>-74290.34</v>
          </cell>
        </row>
        <row r="2691">
          <cell r="C2691" t="str">
            <v>UGN3P060</v>
          </cell>
          <cell r="F2691">
            <v>0</v>
          </cell>
          <cell r="G2691">
            <v>0</v>
          </cell>
          <cell r="H2691">
            <v>0</v>
          </cell>
          <cell r="K2691">
            <v>-1196227.22</v>
          </cell>
        </row>
        <row r="2692">
          <cell r="C2692" t="str">
            <v>UGN3P060</v>
          </cell>
          <cell r="F2692">
            <v>0</v>
          </cell>
          <cell r="G2692">
            <v>0</v>
          </cell>
          <cell r="H2692">
            <v>0</v>
          </cell>
          <cell r="K2692">
            <v>-419516.14</v>
          </cell>
        </row>
        <row r="2693">
          <cell r="C2693" t="str">
            <v>UGN3P060</v>
          </cell>
          <cell r="F2693">
            <v>-1475278.61</v>
          </cell>
          <cell r="G2693">
            <v>0</v>
          </cell>
          <cell r="H2693">
            <v>-1475278.61</v>
          </cell>
          <cell r="K2693">
            <v>0</v>
          </cell>
        </row>
        <row r="2694">
          <cell r="C2694" t="str">
            <v>UGN3P060</v>
          </cell>
          <cell r="F2694">
            <v>-1557204.53</v>
          </cell>
          <cell r="G2694">
            <v>0</v>
          </cell>
          <cell r="H2694">
            <v>-1557204.53</v>
          </cell>
          <cell r="K2694">
            <v>0</v>
          </cell>
        </row>
        <row r="2695">
          <cell r="C2695" t="str">
            <v>UGN3P060</v>
          </cell>
          <cell r="F2695">
            <v>-4646990.3899999997</v>
          </cell>
          <cell r="G2695">
            <v>0</v>
          </cell>
          <cell r="H2695">
            <v>-4646990.3899999997</v>
          </cell>
          <cell r="K2695">
            <v>0</v>
          </cell>
        </row>
        <row r="2696">
          <cell r="C2696" t="str">
            <v>UGN3P060</v>
          </cell>
          <cell r="F2696">
            <v>-3216228.29</v>
          </cell>
          <cell r="G2696">
            <v>0</v>
          </cell>
          <cell r="H2696">
            <v>-3216228.29</v>
          </cell>
          <cell r="K2696">
            <v>0</v>
          </cell>
        </row>
        <row r="2697">
          <cell r="C2697" t="str">
            <v>UGN3P060</v>
          </cell>
          <cell r="F2697">
            <v>-548125.46</v>
          </cell>
          <cell r="G2697">
            <v>0</v>
          </cell>
          <cell r="H2697">
            <v>-548125.46</v>
          </cell>
          <cell r="K2697">
            <v>0</v>
          </cell>
        </row>
        <row r="2698">
          <cell r="C2698" t="str">
            <v>UGN3P060</v>
          </cell>
          <cell r="F2698">
            <v>-664825.75</v>
          </cell>
          <cell r="G2698">
            <v>0</v>
          </cell>
          <cell r="H2698">
            <v>-664825.75</v>
          </cell>
          <cell r="K2698">
            <v>0</v>
          </cell>
        </row>
        <row r="2699">
          <cell r="C2699" t="str">
            <v>UGN3P060</v>
          </cell>
          <cell r="F2699">
            <v>-631852.49</v>
          </cell>
          <cell r="G2699">
            <v>0</v>
          </cell>
          <cell r="H2699">
            <v>-631852.49</v>
          </cell>
          <cell r="K2699">
            <v>0</v>
          </cell>
        </row>
        <row r="2700">
          <cell r="C2700" t="str">
            <v>UGN3P070</v>
          </cell>
          <cell r="F2700">
            <v>0</v>
          </cell>
          <cell r="G2700">
            <v>0</v>
          </cell>
          <cell r="H2700">
            <v>0</v>
          </cell>
          <cell r="K2700">
            <v>-190193.4</v>
          </cell>
        </row>
        <row r="2701">
          <cell r="C2701" t="str">
            <v>UGN3P070</v>
          </cell>
          <cell r="F2701">
            <v>0</v>
          </cell>
          <cell r="G2701">
            <v>0</v>
          </cell>
          <cell r="H2701">
            <v>0</v>
          </cell>
          <cell r="K2701">
            <v>-737605.94</v>
          </cell>
        </row>
        <row r="2702">
          <cell r="C2702" t="str">
            <v>UGN3P080</v>
          </cell>
          <cell r="F2702">
            <v>-24620922.239999998</v>
          </cell>
          <cell r="G2702">
            <v>0</v>
          </cell>
          <cell r="H2702">
            <v>-24620922.239999998</v>
          </cell>
          <cell r="K2702">
            <v>-25422602.48</v>
          </cell>
        </row>
        <row r="2703">
          <cell r="C2703" t="str">
            <v>UGN3P080</v>
          </cell>
          <cell r="F2703">
            <v>0</v>
          </cell>
          <cell r="G2703">
            <v>0</v>
          </cell>
          <cell r="H2703">
            <v>0</v>
          </cell>
          <cell r="K2703">
            <v>-744518.93</v>
          </cell>
        </row>
        <row r="2704">
          <cell r="C2704" t="str">
            <v>UGN3P080</v>
          </cell>
          <cell r="F2704">
            <v>0</v>
          </cell>
          <cell r="G2704">
            <v>0</v>
          </cell>
          <cell r="H2704">
            <v>0</v>
          </cell>
          <cell r="K2704">
            <v>-780185.9</v>
          </cell>
        </row>
        <row r="2705">
          <cell r="C2705" t="str">
            <v>UGN3P080</v>
          </cell>
          <cell r="F2705">
            <v>0</v>
          </cell>
          <cell r="G2705">
            <v>0</v>
          </cell>
          <cell r="H2705">
            <v>0</v>
          </cell>
          <cell r="K2705">
            <v>-402274.75</v>
          </cell>
        </row>
        <row r="2706">
          <cell r="C2706" t="str">
            <v>UGN3P080</v>
          </cell>
          <cell r="F2706">
            <v>0</v>
          </cell>
          <cell r="G2706">
            <v>0</v>
          </cell>
          <cell r="H2706">
            <v>0</v>
          </cell>
          <cell r="K2706">
            <v>-2439567.81</v>
          </cell>
        </row>
        <row r="2707">
          <cell r="C2707" t="str">
            <v>UGN3P110</v>
          </cell>
          <cell r="F2707">
            <v>2715742.39</v>
          </cell>
          <cell r="G2707">
            <v>0</v>
          </cell>
          <cell r="H2707">
            <v>2715742.39</v>
          </cell>
          <cell r="K2707">
            <v>2715742.39</v>
          </cell>
        </row>
        <row r="2708">
          <cell r="C2708" t="str">
            <v>UGN3P110</v>
          </cell>
          <cell r="F2708">
            <v>4067681.98</v>
          </cell>
          <cell r="G2708">
            <v>0</v>
          </cell>
          <cell r="H2708">
            <v>4067681.98</v>
          </cell>
          <cell r="K2708">
            <v>3453345.73</v>
          </cell>
        </row>
        <row r="2709">
          <cell r="C2709" t="str">
            <v>UGN3P110</v>
          </cell>
          <cell r="F2709">
            <v>500000</v>
          </cell>
          <cell r="G2709">
            <v>0</v>
          </cell>
          <cell r="H2709">
            <v>500000</v>
          </cell>
          <cell r="K2709">
            <v>0</v>
          </cell>
        </row>
        <row r="2710">
          <cell r="C2710" t="str">
            <v>UGN3P110</v>
          </cell>
          <cell r="F2710">
            <v>1816681.22</v>
          </cell>
          <cell r="G2710">
            <v>0</v>
          </cell>
          <cell r="H2710">
            <v>1816681.22</v>
          </cell>
          <cell r="K2710">
            <v>1293681.22</v>
          </cell>
        </row>
        <row r="2711">
          <cell r="C2711" t="str">
            <v>UGN3P130</v>
          </cell>
          <cell r="F2711">
            <v>-1512794.02</v>
          </cell>
          <cell r="G2711">
            <v>0</v>
          </cell>
          <cell r="H2711">
            <v>-1512794.02</v>
          </cell>
          <cell r="K2711">
            <v>-1383195.71</v>
          </cell>
        </row>
        <row r="2712">
          <cell r="C2712" t="str">
            <v>UGN3P130</v>
          </cell>
          <cell r="F2712">
            <v>-70522.960000000006</v>
          </cell>
          <cell r="G2712">
            <v>0</v>
          </cell>
          <cell r="H2712">
            <v>-70522.960000000006</v>
          </cell>
          <cell r="K2712">
            <v>-25669.37</v>
          </cell>
        </row>
        <row r="2713">
          <cell r="C2713" t="str">
            <v>UGN3P130</v>
          </cell>
          <cell r="F2713">
            <v>-1071195.73</v>
          </cell>
          <cell r="G2713">
            <v>0</v>
          </cell>
          <cell r="H2713">
            <v>-1071195.73</v>
          </cell>
          <cell r="K2713">
            <v>-984420</v>
          </cell>
        </row>
        <row r="2714">
          <cell r="C2714" t="str">
            <v>UGN3P140</v>
          </cell>
          <cell r="F2714">
            <v>0</v>
          </cell>
          <cell r="G2714">
            <v>0</v>
          </cell>
          <cell r="H2714">
            <v>0</v>
          </cell>
          <cell r="K2714">
            <v>4033830.16</v>
          </cell>
        </row>
        <row r="2715">
          <cell r="C2715" t="str">
            <v>UGN3P140</v>
          </cell>
          <cell r="F2715">
            <v>3895607.35</v>
          </cell>
          <cell r="G2715">
            <v>0</v>
          </cell>
          <cell r="H2715">
            <v>3895607.35</v>
          </cell>
          <cell r="K2715">
            <v>0</v>
          </cell>
        </row>
        <row r="2716">
          <cell r="C2716" t="str">
            <v>UGN3P150</v>
          </cell>
          <cell r="F2716">
            <v>25040.14</v>
          </cell>
          <cell r="G2716">
            <v>0</v>
          </cell>
          <cell r="H2716">
            <v>25040.14</v>
          </cell>
          <cell r="K2716">
            <v>49298.1</v>
          </cell>
        </row>
        <row r="2717">
          <cell r="C2717" t="str">
            <v>UGN3P170</v>
          </cell>
          <cell r="F2717">
            <v>18000</v>
          </cell>
          <cell r="G2717">
            <v>0</v>
          </cell>
          <cell r="H2717">
            <v>18000</v>
          </cell>
          <cell r="K2717">
            <v>18000</v>
          </cell>
        </row>
        <row r="2718">
          <cell r="C2718" t="str">
            <v>UGN3P190</v>
          </cell>
          <cell r="F2718">
            <v>534891</v>
          </cell>
          <cell r="G2718">
            <v>0</v>
          </cell>
          <cell r="H2718">
            <v>534891</v>
          </cell>
          <cell r="K2718">
            <v>632871</v>
          </cell>
        </row>
        <row r="2719">
          <cell r="C2719" t="str">
            <v>UGN3P190</v>
          </cell>
          <cell r="F2719">
            <v>1513370</v>
          </cell>
          <cell r="G2719">
            <v>0</v>
          </cell>
          <cell r="H2719">
            <v>1513370</v>
          </cell>
          <cell r="K2719">
            <v>1474670</v>
          </cell>
        </row>
        <row r="2720">
          <cell r="C2720" t="str">
            <v>UGN3P190</v>
          </cell>
          <cell r="F2720">
            <v>226359.11</v>
          </cell>
          <cell r="G2720">
            <v>0</v>
          </cell>
          <cell r="H2720">
            <v>226359.11</v>
          </cell>
          <cell r="K2720">
            <v>224726.18</v>
          </cell>
        </row>
        <row r="2721">
          <cell r="C2721" t="str">
            <v>UGN3P230</v>
          </cell>
          <cell r="F2721">
            <v>6710.83</v>
          </cell>
          <cell r="G2721">
            <v>0</v>
          </cell>
          <cell r="H2721">
            <v>6710.83</v>
          </cell>
          <cell r="K2721">
            <v>6710.83</v>
          </cell>
        </row>
        <row r="2722">
          <cell r="C2722" t="str">
            <v>UGN3P230</v>
          </cell>
          <cell r="F2722">
            <v>471071.81</v>
          </cell>
          <cell r="G2722">
            <v>0</v>
          </cell>
          <cell r="H2722">
            <v>471071.81</v>
          </cell>
          <cell r="K2722">
            <v>466146.9</v>
          </cell>
        </row>
        <row r="2723">
          <cell r="C2723" t="str">
            <v>UGN3P240</v>
          </cell>
          <cell r="F2723">
            <v>724032</v>
          </cell>
          <cell r="G2723">
            <v>0</v>
          </cell>
          <cell r="H2723">
            <v>724032</v>
          </cell>
          <cell r="K2723">
            <v>849879</v>
          </cell>
        </row>
        <row r="2724">
          <cell r="C2724" t="str">
            <v>UGN3P270</v>
          </cell>
          <cell r="F2724">
            <v>61641447.060000002</v>
          </cell>
          <cell r="G2724">
            <v>0</v>
          </cell>
          <cell r="H2724">
            <v>61641447.060000002</v>
          </cell>
          <cell r="K2724">
            <v>58973318.140000001</v>
          </cell>
        </row>
        <row r="2725">
          <cell r="C2725" t="str">
            <v>UGN3P270</v>
          </cell>
          <cell r="F2725">
            <v>61641447.060000002</v>
          </cell>
          <cell r="G2725">
            <v>0</v>
          </cell>
          <cell r="H2725">
            <v>61641447.060000002</v>
          </cell>
          <cell r="K2725">
            <v>58973318.140000001</v>
          </cell>
        </row>
        <row r="2726">
          <cell r="C2726" t="str">
            <v>UGN3P300</v>
          </cell>
          <cell r="F2726">
            <v>41036.480000000003</v>
          </cell>
          <cell r="G2726">
            <v>0</v>
          </cell>
          <cell r="H2726">
            <v>41036.480000000003</v>
          </cell>
          <cell r="K2726">
            <v>34377.96</v>
          </cell>
        </row>
        <row r="2727">
          <cell r="C2727" t="str">
            <v>UGN3P300</v>
          </cell>
          <cell r="F2727">
            <v>4321.87</v>
          </cell>
          <cell r="G2727">
            <v>0</v>
          </cell>
          <cell r="H2727">
            <v>4321.87</v>
          </cell>
          <cell r="K2727">
            <v>0</v>
          </cell>
        </row>
        <row r="2728">
          <cell r="C2728" t="str">
            <v>UGN3P320</v>
          </cell>
          <cell r="F2728">
            <v>0</v>
          </cell>
          <cell r="G2728">
            <v>0</v>
          </cell>
          <cell r="H2728">
            <v>0</v>
          </cell>
          <cell r="K2728">
            <v>2577.23</v>
          </cell>
        </row>
        <row r="2729">
          <cell r="C2729" t="str">
            <v>UGN3P320</v>
          </cell>
          <cell r="F2729">
            <v>69694.3</v>
          </cell>
          <cell r="G2729">
            <v>0</v>
          </cell>
          <cell r="H2729">
            <v>69694.3</v>
          </cell>
          <cell r="K2729">
            <v>37311.74</v>
          </cell>
        </row>
        <row r="2730">
          <cell r="C2730" t="str">
            <v>UGN3P350</v>
          </cell>
          <cell r="F2730">
            <v>13205050.140000001</v>
          </cell>
          <cell r="G2730">
            <v>0</v>
          </cell>
          <cell r="H2730">
            <v>13205050.140000001</v>
          </cell>
          <cell r="K2730">
            <v>15729061.189999999</v>
          </cell>
        </row>
        <row r="2731">
          <cell r="C2731" t="str">
            <v>UGN3P350</v>
          </cell>
          <cell r="F2731">
            <v>1176862.7</v>
          </cell>
          <cell r="G2731">
            <v>0</v>
          </cell>
          <cell r="H2731">
            <v>1176862.7</v>
          </cell>
          <cell r="K2731">
            <v>1212782.6599999999</v>
          </cell>
        </row>
        <row r="2732">
          <cell r="C2732" t="str">
            <v>UGN3P360</v>
          </cell>
          <cell r="F2732">
            <v>1188691.1599999999</v>
          </cell>
          <cell r="G2732">
            <v>0</v>
          </cell>
          <cell r="H2732">
            <v>1188691.1599999999</v>
          </cell>
          <cell r="K2732">
            <v>1194820.1499999999</v>
          </cell>
        </row>
        <row r="2733">
          <cell r="C2733" t="str">
            <v>UGN3P360</v>
          </cell>
          <cell r="F2733">
            <v>5396.09</v>
          </cell>
          <cell r="G2733">
            <v>0</v>
          </cell>
          <cell r="H2733">
            <v>5396.09</v>
          </cell>
          <cell r="K2733">
            <v>476.83</v>
          </cell>
        </row>
        <row r="2734">
          <cell r="C2734" t="str">
            <v>UGN3P360</v>
          </cell>
          <cell r="F2734">
            <v>1402.21</v>
          </cell>
          <cell r="G2734">
            <v>0</v>
          </cell>
          <cell r="H2734">
            <v>1402.21</v>
          </cell>
          <cell r="K2734">
            <v>6597.77</v>
          </cell>
        </row>
        <row r="2735">
          <cell r="C2735" t="str">
            <v>UGN3P360</v>
          </cell>
          <cell r="F2735">
            <v>173139.19</v>
          </cell>
          <cell r="G2735">
            <v>0</v>
          </cell>
          <cell r="H2735">
            <v>173139.19</v>
          </cell>
          <cell r="K2735">
            <v>144589.67000000001</v>
          </cell>
        </row>
        <row r="2736">
          <cell r="C2736" t="str">
            <v>UGN3P360</v>
          </cell>
          <cell r="F2736">
            <v>631107.5</v>
          </cell>
          <cell r="G2736">
            <v>0</v>
          </cell>
          <cell r="H2736">
            <v>631107.5</v>
          </cell>
          <cell r="K2736">
            <v>728303.39</v>
          </cell>
        </row>
        <row r="2737">
          <cell r="C2737" t="str">
            <v>UGN3P360</v>
          </cell>
          <cell r="F2737">
            <v>9855.2900000000009</v>
          </cell>
          <cell r="G2737">
            <v>0</v>
          </cell>
          <cell r="H2737">
            <v>9855.2900000000009</v>
          </cell>
          <cell r="K2737">
            <v>1364.62</v>
          </cell>
        </row>
        <row r="2738">
          <cell r="C2738" t="str">
            <v>UGN3P360</v>
          </cell>
          <cell r="F2738">
            <v>31104</v>
          </cell>
          <cell r="G2738">
            <v>0</v>
          </cell>
          <cell r="H2738">
            <v>31104</v>
          </cell>
          <cell r="K2738">
            <v>31104</v>
          </cell>
        </row>
        <row r="2739">
          <cell r="C2739" t="str">
            <v>UGN3P370</v>
          </cell>
          <cell r="F2739">
            <v>9267.1</v>
          </cell>
          <cell r="G2739">
            <v>0</v>
          </cell>
          <cell r="H2739">
            <v>9267.1</v>
          </cell>
          <cell r="K2739">
            <v>47813.78</v>
          </cell>
        </row>
        <row r="2740">
          <cell r="C2740" t="str">
            <v>UGN3P370</v>
          </cell>
          <cell r="F2740">
            <v>184201.22</v>
          </cell>
          <cell r="G2740">
            <v>0</v>
          </cell>
          <cell r="H2740">
            <v>184201.22</v>
          </cell>
          <cell r="K2740">
            <v>129251.52</v>
          </cell>
        </row>
        <row r="2741">
          <cell r="C2741" t="str">
            <v>UGN3P370</v>
          </cell>
          <cell r="F2741">
            <v>246.99</v>
          </cell>
          <cell r="G2741">
            <v>0</v>
          </cell>
          <cell r="H2741">
            <v>246.99</v>
          </cell>
          <cell r="K2741">
            <v>182.83</v>
          </cell>
        </row>
        <row r="2742">
          <cell r="C2742" t="str">
            <v>UGN3P370</v>
          </cell>
          <cell r="F2742">
            <v>3965143</v>
          </cell>
          <cell r="G2742">
            <v>0</v>
          </cell>
          <cell r="H2742">
            <v>3965143</v>
          </cell>
          <cell r="K2742">
            <v>4328522.25</v>
          </cell>
        </row>
        <row r="2743">
          <cell r="C2743" t="str">
            <v>UGN3P370</v>
          </cell>
          <cell r="F2743">
            <v>241651.07</v>
          </cell>
          <cell r="G2743">
            <v>0</v>
          </cell>
          <cell r="H2743">
            <v>241651.07</v>
          </cell>
          <cell r="K2743">
            <v>247664.43</v>
          </cell>
        </row>
        <row r="2744">
          <cell r="C2744" t="str">
            <v>UGN3P370</v>
          </cell>
          <cell r="F2744">
            <v>756704.03</v>
          </cell>
          <cell r="G2744">
            <v>0</v>
          </cell>
          <cell r="H2744">
            <v>756704.03</v>
          </cell>
          <cell r="K2744">
            <v>695815</v>
          </cell>
        </row>
        <row r="2745">
          <cell r="C2745" t="str">
            <v>UGN3P370</v>
          </cell>
          <cell r="F2745">
            <v>635164.9</v>
          </cell>
          <cell r="G2745">
            <v>0</v>
          </cell>
          <cell r="H2745">
            <v>635164.9</v>
          </cell>
          <cell r="K2745">
            <v>694261.43</v>
          </cell>
        </row>
        <row r="2746">
          <cell r="C2746" t="str">
            <v>UGN3P380</v>
          </cell>
          <cell r="F2746">
            <v>1454241.84</v>
          </cell>
          <cell r="G2746">
            <v>0</v>
          </cell>
          <cell r="H2746">
            <v>1454241.84</v>
          </cell>
          <cell r="K2746">
            <v>1450151.73</v>
          </cell>
        </row>
        <row r="2747">
          <cell r="C2747" t="str">
            <v>UGN3P380</v>
          </cell>
          <cell r="F2747">
            <v>376996.69</v>
          </cell>
          <cell r="G2747">
            <v>0</v>
          </cell>
          <cell r="H2747">
            <v>376996.69</v>
          </cell>
          <cell r="K2747">
            <v>377864.29</v>
          </cell>
        </row>
        <row r="2748">
          <cell r="C2748" t="str">
            <v>UGN3P380</v>
          </cell>
          <cell r="F2748">
            <v>21090.31</v>
          </cell>
          <cell r="G2748">
            <v>0</v>
          </cell>
          <cell r="H2748">
            <v>21090.31</v>
          </cell>
          <cell r="K2748">
            <v>21137.22</v>
          </cell>
        </row>
        <row r="2749">
          <cell r="C2749" t="str">
            <v>UGN3P380</v>
          </cell>
          <cell r="F2749">
            <v>83.43</v>
          </cell>
          <cell r="G2749">
            <v>0</v>
          </cell>
          <cell r="H2749">
            <v>83.43</v>
          </cell>
          <cell r="K2749">
            <v>83.43</v>
          </cell>
        </row>
        <row r="2750">
          <cell r="C2750" t="str">
            <v>UGN3P380</v>
          </cell>
          <cell r="F2750">
            <v>537441.99</v>
          </cell>
          <cell r="G2750">
            <v>0</v>
          </cell>
          <cell r="H2750">
            <v>537441.99</v>
          </cell>
          <cell r="K2750">
            <v>530614.35</v>
          </cell>
        </row>
        <row r="2751">
          <cell r="C2751" t="str">
            <v>UGN3P380</v>
          </cell>
          <cell r="F2751">
            <v>22.48</v>
          </cell>
          <cell r="G2751">
            <v>0</v>
          </cell>
          <cell r="H2751">
            <v>22.48</v>
          </cell>
          <cell r="K2751">
            <v>0</v>
          </cell>
        </row>
        <row r="2752">
          <cell r="C2752" t="str">
            <v>UGN3P380</v>
          </cell>
          <cell r="F2752">
            <v>82100.92</v>
          </cell>
          <cell r="G2752">
            <v>0</v>
          </cell>
          <cell r="H2752">
            <v>82100.92</v>
          </cell>
          <cell r="K2752">
            <v>82598.27</v>
          </cell>
        </row>
        <row r="2753">
          <cell r="C2753" t="str">
            <v>UGN3P380</v>
          </cell>
          <cell r="F2753">
            <v>71088.87</v>
          </cell>
          <cell r="G2753">
            <v>0</v>
          </cell>
          <cell r="H2753">
            <v>71088.87</v>
          </cell>
          <cell r="K2753">
            <v>0</v>
          </cell>
        </row>
        <row r="2754">
          <cell r="C2754" t="str">
            <v>UGN3P380</v>
          </cell>
          <cell r="F2754">
            <v>1617768.25</v>
          </cell>
          <cell r="G2754">
            <v>0</v>
          </cell>
          <cell r="H2754">
            <v>1617768.25</v>
          </cell>
          <cell r="K2754">
            <v>1756777.7</v>
          </cell>
        </row>
        <row r="2755">
          <cell r="C2755" t="str">
            <v>UGN3P380</v>
          </cell>
          <cell r="F2755">
            <v>107877.67</v>
          </cell>
          <cell r="G2755">
            <v>0</v>
          </cell>
          <cell r="H2755">
            <v>107877.67</v>
          </cell>
          <cell r="K2755">
            <v>107782.53</v>
          </cell>
        </row>
        <row r="2756">
          <cell r="C2756" t="str">
            <v>UGN3P380</v>
          </cell>
          <cell r="F2756">
            <v>335613</v>
          </cell>
          <cell r="G2756">
            <v>0</v>
          </cell>
          <cell r="H2756">
            <v>335613</v>
          </cell>
          <cell r="K2756">
            <v>307813.09999999998</v>
          </cell>
        </row>
        <row r="2757">
          <cell r="C2757" t="str">
            <v>UGN3P380</v>
          </cell>
          <cell r="F2757">
            <v>507540.86</v>
          </cell>
          <cell r="G2757">
            <v>0</v>
          </cell>
          <cell r="H2757">
            <v>507540.86</v>
          </cell>
          <cell r="K2757">
            <v>816303.07</v>
          </cell>
        </row>
        <row r="2758">
          <cell r="C2758" t="str">
            <v>UGN3P390</v>
          </cell>
          <cell r="F2758">
            <v>163595.54</v>
          </cell>
          <cell r="G2758">
            <v>0</v>
          </cell>
          <cell r="H2758">
            <v>163595.54</v>
          </cell>
          <cell r="K2758">
            <v>137934.82999999999</v>
          </cell>
        </row>
        <row r="2759">
          <cell r="C2759" t="str">
            <v>UGN3P390</v>
          </cell>
          <cell r="F2759">
            <v>7663</v>
          </cell>
          <cell r="G2759">
            <v>0</v>
          </cell>
          <cell r="H2759">
            <v>7663</v>
          </cell>
          <cell r="K2759">
            <v>7663</v>
          </cell>
        </row>
        <row r="2760">
          <cell r="C2760" t="str">
            <v>UGN3P390</v>
          </cell>
          <cell r="F2760">
            <v>244662.59</v>
          </cell>
          <cell r="G2760">
            <v>0</v>
          </cell>
          <cell r="H2760">
            <v>244662.59</v>
          </cell>
          <cell r="K2760">
            <v>261643.06</v>
          </cell>
        </row>
        <row r="2761">
          <cell r="C2761" t="str">
            <v>UGN3P390</v>
          </cell>
          <cell r="F2761">
            <v>502611</v>
          </cell>
          <cell r="G2761">
            <v>0</v>
          </cell>
          <cell r="H2761">
            <v>502611</v>
          </cell>
          <cell r="K2761">
            <v>547741.5</v>
          </cell>
        </row>
        <row r="2762">
          <cell r="C2762" t="str">
            <v>UGN3P390</v>
          </cell>
          <cell r="F2762">
            <v>33446.61</v>
          </cell>
          <cell r="G2762">
            <v>0</v>
          </cell>
          <cell r="H2762">
            <v>33446.61</v>
          </cell>
          <cell r="K2762">
            <v>33895.589999999997</v>
          </cell>
        </row>
        <row r="2763">
          <cell r="C2763" t="str">
            <v>UGN3P390</v>
          </cell>
          <cell r="F2763">
            <v>106483.01</v>
          </cell>
          <cell r="G2763">
            <v>0</v>
          </cell>
          <cell r="H2763">
            <v>106483.01</v>
          </cell>
          <cell r="K2763">
            <v>97489.87</v>
          </cell>
        </row>
        <row r="2764">
          <cell r="C2764" t="str">
            <v>UGN3P390</v>
          </cell>
          <cell r="F2764">
            <v>81208.479999999996</v>
          </cell>
          <cell r="G2764">
            <v>0</v>
          </cell>
          <cell r="H2764">
            <v>81208.479999999996</v>
          </cell>
          <cell r="K2764">
            <v>88969.44</v>
          </cell>
        </row>
        <row r="2765">
          <cell r="C2765" t="str">
            <v>UGN3P400</v>
          </cell>
          <cell r="F2765">
            <v>3429272.08</v>
          </cell>
          <cell r="G2765">
            <v>0</v>
          </cell>
          <cell r="H2765">
            <v>3429272.08</v>
          </cell>
          <cell r="K2765">
            <v>3029482.32</v>
          </cell>
        </row>
        <row r="2766">
          <cell r="C2766" t="str">
            <v>UGN3P400</v>
          </cell>
          <cell r="F2766">
            <v>0.5</v>
          </cell>
          <cell r="G2766">
            <v>0</v>
          </cell>
          <cell r="H2766">
            <v>0.5</v>
          </cell>
          <cell r="K2766">
            <v>0</v>
          </cell>
        </row>
        <row r="2767">
          <cell r="C2767" t="str">
            <v>UGN3P410X</v>
          </cell>
          <cell r="F2767">
            <v>3429272.08</v>
          </cell>
          <cell r="G2767">
            <v>0</v>
          </cell>
          <cell r="H2767">
            <v>3429272.08</v>
          </cell>
          <cell r="K2767">
            <v>3029482.32</v>
          </cell>
        </row>
        <row r="2768">
          <cell r="C2768" t="str">
            <v>UGN3P460</v>
          </cell>
          <cell r="F2768">
            <v>0.5</v>
          </cell>
          <cell r="G2768">
            <v>0</v>
          </cell>
          <cell r="H2768">
            <v>0.5</v>
          </cell>
          <cell r="K2768">
            <v>0</v>
          </cell>
        </row>
        <row r="2769">
          <cell r="C2769" t="str">
            <v>UGN3P470</v>
          </cell>
          <cell r="F2769">
            <v>70807.38</v>
          </cell>
          <cell r="G2769">
            <v>0</v>
          </cell>
          <cell r="H2769">
            <v>70807.38</v>
          </cell>
          <cell r="K2769">
            <v>71774.350000000006</v>
          </cell>
        </row>
        <row r="2770">
          <cell r="C2770" t="str">
            <v>UGN3P470</v>
          </cell>
          <cell r="F2770">
            <v>521887.61</v>
          </cell>
          <cell r="G2770">
            <v>0</v>
          </cell>
          <cell r="H2770">
            <v>521887.61</v>
          </cell>
          <cell r="K2770">
            <v>467643.1</v>
          </cell>
        </row>
        <row r="2771">
          <cell r="C2771" t="str">
            <v>UGN3P470</v>
          </cell>
          <cell r="F2771">
            <v>667.25</v>
          </cell>
          <cell r="G2771">
            <v>0</v>
          </cell>
          <cell r="H2771">
            <v>667.25</v>
          </cell>
          <cell r="K2771">
            <v>993</v>
          </cell>
        </row>
        <row r="2772">
          <cell r="C2772" t="str">
            <v>UGN3P470</v>
          </cell>
          <cell r="F2772">
            <v>153619.10999999999</v>
          </cell>
          <cell r="G2772">
            <v>0</v>
          </cell>
          <cell r="H2772">
            <v>153619.10999999999</v>
          </cell>
          <cell r="K2772">
            <v>5801.07</v>
          </cell>
        </row>
        <row r="2773">
          <cell r="C2773" t="str">
            <v>UGN3P480</v>
          </cell>
          <cell r="F2773">
            <v>9769.2099999999991</v>
          </cell>
          <cell r="G2773">
            <v>0</v>
          </cell>
          <cell r="H2773">
            <v>9769.2099999999991</v>
          </cell>
          <cell r="K2773">
            <v>8879.83</v>
          </cell>
        </row>
        <row r="2774">
          <cell r="C2774" t="str">
            <v>UGN3P480</v>
          </cell>
          <cell r="F2774">
            <v>139855.20000000001</v>
          </cell>
          <cell r="G2774">
            <v>0</v>
          </cell>
          <cell r="H2774">
            <v>139855.20000000001</v>
          </cell>
          <cell r="K2774">
            <v>167293.39000000001</v>
          </cell>
        </row>
        <row r="2775">
          <cell r="C2775" t="str">
            <v>UGN3P480</v>
          </cell>
          <cell r="F2775">
            <v>0</v>
          </cell>
          <cell r="G2775">
            <v>0</v>
          </cell>
          <cell r="H2775">
            <v>0</v>
          </cell>
          <cell r="K2775">
            <v>30442.49</v>
          </cell>
        </row>
        <row r="2776">
          <cell r="C2776" t="str">
            <v>UGN3P490</v>
          </cell>
          <cell r="F2776">
            <v>683190.04</v>
          </cell>
          <cell r="G2776">
            <v>0</v>
          </cell>
          <cell r="H2776">
            <v>683190.04</v>
          </cell>
          <cell r="K2776">
            <v>411545.4</v>
          </cell>
        </row>
        <row r="2777">
          <cell r="C2777" t="str">
            <v>UGN3P490</v>
          </cell>
          <cell r="F2777">
            <v>400000</v>
          </cell>
          <cell r="G2777">
            <v>0</v>
          </cell>
          <cell r="H2777">
            <v>400000</v>
          </cell>
          <cell r="K2777">
            <v>416294</v>
          </cell>
        </row>
        <row r="2778">
          <cell r="C2778" t="str">
            <v>UGN3P500</v>
          </cell>
          <cell r="F2778">
            <v>3080</v>
          </cell>
          <cell r="G2778">
            <v>0</v>
          </cell>
          <cell r="H2778">
            <v>3080</v>
          </cell>
          <cell r="K2778">
            <v>1550</v>
          </cell>
        </row>
      </sheetData>
      <sheetData sheetId="3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65"/>
  <sheetViews>
    <sheetView workbookViewId="0">
      <pane ySplit="8" topLeftCell="A39" activePane="bottomLeft" state="frozen"/>
      <selection activeCell="G32" sqref="G32"/>
      <selection pane="bottomLeft" activeCell="H53" sqref="H53"/>
    </sheetView>
  </sheetViews>
  <sheetFormatPr baseColWidth="10" defaultColWidth="9.85546875" defaultRowHeight="14.1" customHeight="1" x14ac:dyDescent="0.2"/>
  <cols>
    <col min="1" max="1" width="8.7109375" style="1" hidden="1" customWidth="1" collapsed="1"/>
    <col min="2" max="2" width="2.140625" style="2" customWidth="1" collapsed="1"/>
    <col min="3" max="3" width="3.28515625" style="2" customWidth="1" collapsed="1"/>
    <col min="4" max="4" width="55.140625" style="2" customWidth="1" collapsed="1"/>
    <col min="5" max="7" width="15.42578125" style="4" customWidth="1" collapsed="1"/>
    <col min="8" max="8" width="15.28515625" style="4" customWidth="1" collapsed="1"/>
    <col min="9" max="9" width="13.42578125" style="4" customWidth="1"/>
    <col min="10" max="10" width="10" style="4" customWidth="1"/>
    <col min="11" max="11" width="10.140625" style="6" bestFit="1" customWidth="1" collapsed="1"/>
    <col min="12" max="12" width="8.42578125" style="6" customWidth="1" collapsed="1"/>
    <col min="13" max="14" width="12.7109375" style="6" customWidth="1" collapsed="1"/>
    <col min="15" max="16384" width="9.85546875" style="2" collapsed="1"/>
  </cols>
  <sheetData>
    <row r="1" spans="1:26" ht="15.75" x14ac:dyDescent="0.25">
      <c r="C1" s="3" t="str">
        <f>[1]Donnees!C1</f>
        <v>UGECAM BRETAGNE PAYS DE LA LOIRE</v>
      </c>
      <c r="G1" s="5"/>
      <c r="I1" s="5"/>
      <c r="J1" s="5" t="str">
        <f>CONCATENATE("No FINESS : ",[1]Donnees!E1)</f>
        <v>No FINESS : 44034</v>
      </c>
      <c r="X1" s="7"/>
      <c r="Y1" s="8" t="s">
        <v>0</v>
      </c>
      <c r="Z1" s="9">
        <v>100</v>
      </c>
    </row>
    <row r="2" spans="1:26" ht="15.75" x14ac:dyDescent="0.25">
      <c r="C2" s="10"/>
      <c r="G2" s="11"/>
      <c r="H2" s="11"/>
      <c r="I2" s="11"/>
      <c r="J2" s="11"/>
      <c r="K2" s="12"/>
      <c r="L2" s="12"/>
      <c r="M2" s="12"/>
      <c r="N2" s="12"/>
      <c r="X2" s="7"/>
      <c r="Y2" s="8" t="s">
        <v>1</v>
      </c>
      <c r="Z2" s="13">
        <v>0.05</v>
      </c>
    </row>
    <row r="3" spans="1:26" s="15" customFormat="1" ht="23.25" x14ac:dyDescent="0.2">
      <c r="A3" s="14"/>
      <c r="C3" s="16" t="str">
        <f>CONCATENATE("BILAN AU ",[1]Donnees!C2)</f>
        <v>BILAN AU 31/12/2022</v>
      </c>
      <c r="D3" s="16"/>
      <c r="E3" s="16"/>
      <c r="F3" s="16"/>
      <c r="G3" s="16"/>
      <c r="H3" s="16"/>
      <c r="I3" s="16"/>
      <c r="J3" s="16"/>
      <c r="K3" s="6"/>
      <c r="L3" s="6"/>
      <c r="M3" s="6"/>
      <c r="N3" s="6"/>
    </row>
    <row r="4" spans="1:26" s="18" customFormat="1" ht="23.25" x14ac:dyDescent="0.35">
      <c r="A4" s="17"/>
      <c r="C4" s="19" t="str">
        <f>CONCATENATE([1]Donnees!$A$4," - ",[1]Donnees!$B$4)</f>
        <v>ACTUG05 - Activité BRPL</v>
      </c>
      <c r="D4" s="19"/>
      <c r="E4" s="19"/>
      <c r="F4" s="19"/>
      <c r="G4" s="19"/>
      <c r="H4" s="19"/>
      <c r="I4" s="19"/>
      <c r="J4" s="19"/>
      <c r="K4" s="6"/>
      <c r="L4" s="6"/>
      <c r="M4" s="6"/>
      <c r="N4" s="6"/>
    </row>
    <row r="5" spans="1:26" s="18" customFormat="1" ht="5.0999999999999996" customHeight="1" thickBot="1" x14ac:dyDescent="0.3">
      <c r="A5" s="17"/>
      <c r="C5" s="20"/>
      <c r="D5" s="21"/>
      <c r="E5" s="22"/>
      <c r="F5" s="23"/>
      <c r="G5" s="23"/>
      <c r="H5" s="23"/>
      <c r="I5" s="23"/>
      <c r="J5" s="23"/>
      <c r="K5" s="6"/>
      <c r="L5" s="6"/>
      <c r="M5" s="6"/>
      <c r="N5" s="6"/>
    </row>
    <row r="6" spans="1:26" s="25" customFormat="1" ht="21.95" customHeight="1" x14ac:dyDescent="0.2">
      <c r="A6" s="24"/>
      <c r="C6" s="26" t="s">
        <v>2</v>
      </c>
      <c r="D6" s="27"/>
      <c r="E6" s="28" t="s">
        <v>3</v>
      </c>
      <c r="F6" s="29"/>
      <c r="G6" s="30"/>
      <c r="H6" s="31" t="s">
        <v>4</v>
      </c>
      <c r="I6" s="32" t="s">
        <v>5</v>
      </c>
      <c r="J6" s="33"/>
      <c r="K6" s="6"/>
      <c r="L6" s="6"/>
      <c r="M6" s="6"/>
      <c r="N6" s="6"/>
    </row>
    <row r="7" spans="1:26" s="35" customFormat="1" ht="14.25" customHeight="1" x14ac:dyDescent="0.2">
      <c r="A7" s="34"/>
      <c r="C7" s="36"/>
      <c r="D7" s="37"/>
      <c r="E7" s="38" t="s">
        <v>6</v>
      </c>
      <c r="F7" s="39" t="s">
        <v>7</v>
      </c>
      <c r="G7" s="40" t="s">
        <v>8</v>
      </c>
      <c r="H7" s="40" t="s">
        <v>8</v>
      </c>
      <c r="I7" s="41" t="s">
        <v>9</v>
      </c>
      <c r="J7" s="42" t="s">
        <v>10</v>
      </c>
      <c r="K7" s="12"/>
      <c r="L7" s="12"/>
      <c r="M7" s="12"/>
      <c r="N7" s="12"/>
    </row>
    <row r="8" spans="1:26" s="53" customFormat="1" ht="15" x14ac:dyDescent="0.2">
      <c r="A8" s="43"/>
      <c r="B8" s="44"/>
      <c r="C8" s="45" t="s">
        <v>11</v>
      </c>
      <c r="D8" s="46"/>
      <c r="E8" s="47"/>
      <c r="F8" s="48"/>
      <c r="G8" s="49"/>
      <c r="H8" s="50"/>
      <c r="I8" s="51"/>
      <c r="J8" s="52"/>
      <c r="K8" s="12"/>
      <c r="L8" s="12"/>
      <c r="M8" s="12"/>
      <c r="N8" s="12"/>
    </row>
    <row r="9" spans="1:26" ht="18.95" customHeight="1" x14ac:dyDescent="0.2">
      <c r="C9" s="54" t="s">
        <v>12</v>
      </c>
      <c r="D9" s="55"/>
      <c r="E9" s="56">
        <f>SUM(E10:E11)</f>
        <v>1380109.0699999998</v>
      </c>
      <c r="F9" s="57">
        <f>SUM(F10:F11)</f>
        <v>941220</v>
      </c>
      <c r="G9" s="58">
        <f t="shared" ref="G9:H9" si="0">SUM(G10:G11)</f>
        <v>438889.06999999989</v>
      </c>
      <c r="H9" s="58">
        <f t="shared" si="0"/>
        <v>102617.12000000002</v>
      </c>
      <c r="I9" s="59">
        <f>+G9-H9</f>
        <v>336271.94999999984</v>
      </c>
      <c r="J9" s="60">
        <f t="shared" ref="J9:J17" si="1">IF(OR(H9=0,AND(G9&gt;0,H9&lt;0),AND(G9&lt;0,H9&gt;0)),"NA",IF(AND(ABS(I9/H9)&lt;$Z$2,ABS(I9)&lt;$Z$1),"NS",IF(I9&lt;0,I9/ABS(H9),I9/ABS(H9))))</f>
        <v>3.2769575875838237</v>
      </c>
      <c r="K9" s="61"/>
      <c r="L9" s="61"/>
      <c r="M9" s="61"/>
      <c r="N9" s="61"/>
    </row>
    <row r="10" spans="1:26" ht="26.25" customHeight="1" x14ac:dyDescent="0.2">
      <c r="A10" s="62" t="s">
        <v>13</v>
      </c>
      <c r="C10" s="63"/>
      <c r="D10" s="64" t="s">
        <v>14</v>
      </c>
      <c r="E10" s="65">
        <f>SUMIFS([1]Donnees!F$4:F$999408,[1]Donnees!$C$4:$C$999408,A10)</f>
        <v>1114082.19</v>
      </c>
      <c r="F10" s="66">
        <f>SUMIFS([1]Donnees!G$4:G$999408,[1]Donnees!$C$4:$C$999408,A10)</f>
        <v>931168.8</v>
      </c>
      <c r="G10" s="67">
        <f>SUMIFS([1]Donnees!H$4:H$999408,[1]Donnees!$C$4:$C$999408,A10)</f>
        <v>182913.3899999999</v>
      </c>
      <c r="H10" s="68">
        <f>SUMIFS([1]Donnees!K$4:K$999408,[1]Donnees!$C$4:$C$999408,A10)</f>
        <v>87264.270000000019</v>
      </c>
      <c r="I10" s="69">
        <f t="shared" ref="I10:I40" si="2">+G10-H10</f>
        <v>95649.119999999879</v>
      </c>
      <c r="J10" s="70">
        <f t="shared" si="1"/>
        <v>1.0960857175565653</v>
      </c>
      <c r="K10" s="61"/>
      <c r="L10" s="61"/>
      <c r="M10" s="61"/>
      <c r="N10" s="61"/>
    </row>
    <row r="11" spans="1:26" ht="24.75" customHeight="1" x14ac:dyDescent="0.2">
      <c r="A11" s="62" t="s">
        <v>15</v>
      </c>
      <c r="C11" s="71"/>
      <c r="D11" s="72" t="s">
        <v>16</v>
      </c>
      <c r="E11" s="73">
        <f>SUMIFS([1]Donnees!F$4:F$999408,[1]Donnees!$C$4:$C$999408,A11)</f>
        <v>266026.88</v>
      </c>
      <c r="F11" s="74">
        <f>SUMIFS([1]Donnees!G$4:G$999408,[1]Donnees!$C$4:$C$999408,A11)</f>
        <v>10051.200000000001</v>
      </c>
      <c r="G11" s="75">
        <f>SUMIFS([1]Donnees!H$4:H$999408,[1]Donnees!$C$4:$C$999408,A11)</f>
        <v>255975.67999999999</v>
      </c>
      <c r="H11" s="76">
        <f>SUMIFS([1]Donnees!K$4:K$999408,[1]Donnees!$C$4:$C$999408,A11)</f>
        <v>15352.850000000002</v>
      </c>
      <c r="I11" s="77">
        <f t="shared" si="2"/>
        <v>240622.83</v>
      </c>
      <c r="J11" s="78">
        <f t="shared" si="1"/>
        <v>15.672844455589676</v>
      </c>
      <c r="K11" s="79"/>
      <c r="L11" s="79"/>
      <c r="M11" s="79"/>
      <c r="N11" s="79"/>
    </row>
    <row r="12" spans="1:26" s="80" customFormat="1" ht="16.5" customHeight="1" x14ac:dyDescent="0.2">
      <c r="A12" s="62" t="s">
        <v>17</v>
      </c>
      <c r="C12" s="81"/>
      <c r="D12" s="82" t="s">
        <v>18</v>
      </c>
      <c r="E12" s="83">
        <f>SUMIFS([1]Donnees!F$4:F$999408,[1]Donnees!$C$4:$C$999408,A12)</f>
        <v>255975.67999999999</v>
      </c>
      <c r="F12" s="84">
        <f>SUMIFS([1]Donnees!G$4:G$999408,[1]Donnees!$C$4:$C$999408,A12)</f>
        <v>0</v>
      </c>
      <c r="G12" s="85">
        <f>SUMIFS([1]Donnees!H$4:H$999408,[1]Donnees!$C$4:$C$999408,A12)</f>
        <v>255975.67999999999</v>
      </c>
      <c r="H12" s="86">
        <f>SUMIFS([1]Donnees!K$4:K$999408,[1]Donnees!$C$4:$C$999408,A12)</f>
        <v>15315.81</v>
      </c>
      <c r="I12" s="87">
        <f t="shared" si="2"/>
        <v>240659.87</v>
      </c>
      <c r="J12" s="88">
        <f t="shared" si="1"/>
        <v>15.713166329433442</v>
      </c>
      <c r="K12" s="89"/>
      <c r="L12" s="89"/>
      <c r="M12" s="89"/>
      <c r="N12" s="89"/>
    </row>
    <row r="13" spans="1:26" ht="18.95" customHeight="1" x14ac:dyDescent="0.2">
      <c r="A13" s="62"/>
      <c r="C13" s="54" t="s">
        <v>19</v>
      </c>
      <c r="D13" s="55"/>
      <c r="E13" s="56">
        <f>SUM(E14:E24)+E26</f>
        <v>162300173.71000004</v>
      </c>
      <c r="F13" s="57">
        <f t="shared" ref="F13:H13" si="3">SUM(F14:F24)+F26</f>
        <v>91333382.629999995</v>
      </c>
      <c r="G13" s="58">
        <f t="shared" si="3"/>
        <v>70966791.080000028</v>
      </c>
      <c r="H13" s="58">
        <f t="shared" si="3"/>
        <v>62560034.599999994</v>
      </c>
      <c r="I13" s="59">
        <f t="shared" si="2"/>
        <v>8406756.480000034</v>
      </c>
      <c r="J13" s="90">
        <f t="shared" si="1"/>
        <v>0.13437902542336566</v>
      </c>
      <c r="K13" s="89"/>
      <c r="L13" s="89"/>
      <c r="M13" s="89"/>
      <c r="N13" s="89"/>
    </row>
    <row r="14" spans="1:26" ht="12.75" x14ac:dyDescent="0.2">
      <c r="A14" s="62" t="s">
        <v>20</v>
      </c>
      <c r="C14" s="91"/>
      <c r="D14" s="92" t="s">
        <v>21</v>
      </c>
      <c r="E14" s="93">
        <f>SUMIFS([1]Donnees!F$4:F$999408,[1]Donnees!$C$4:$C$999408,A14)</f>
        <v>834681.13</v>
      </c>
      <c r="F14" s="94">
        <f>SUMIFS([1]Donnees!G$4:G$999408,[1]Donnees!$C$4:$C$999408,A14)</f>
        <v>0</v>
      </c>
      <c r="G14" s="95">
        <f>SUMIFS([1]Donnees!H$4:H$999408,[1]Donnees!$C$4:$C$999408,A14)</f>
        <v>834681.13</v>
      </c>
      <c r="H14" s="96">
        <f>SUMIFS([1]Donnees!K$4:K$999408,[1]Donnees!$C$4:$C$999408,A14)</f>
        <v>831784.59</v>
      </c>
      <c r="I14" s="97">
        <f t="shared" si="2"/>
        <v>2896.5400000000373</v>
      </c>
      <c r="J14" s="98">
        <f t="shared" si="1"/>
        <v>3.4823198636080013E-3</v>
      </c>
      <c r="K14" s="89"/>
      <c r="L14" s="89"/>
      <c r="M14" s="89"/>
      <c r="N14" s="89"/>
    </row>
    <row r="15" spans="1:26" ht="12.75" x14ac:dyDescent="0.2">
      <c r="A15" s="62" t="s">
        <v>22</v>
      </c>
      <c r="C15" s="99"/>
      <c r="D15" s="100" t="s">
        <v>23</v>
      </c>
      <c r="E15" s="101">
        <f>SUMIFS([1]Donnees!F$4:F$999408,[1]Donnees!$C$4:$C$999408,A15)</f>
        <v>1319484.9099999999</v>
      </c>
      <c r="F15" s="102">
        <f>SUMIFS([1]Donnees!G$4:G$999408,[1]Donnees!$C$4:$C$999408,A15)</f>
        <v>792302.75</v>
      </c>
      <c r="G15" s="103">
        <f>SUMIFS([1]Donnees!H$4:H$999408,[1]Donnees!$C$4:$C$999408,A15)</f>
        <v>527182.15999999992</v>
      </c>
      <c r="H15" s="104">
        <f>SUMIFS([1]Donnees!K$4:K$999408,[1]Donnees!$C$4:$C$999408,A15)</f>
        <v>392695.48000000004</v>
      </c>
      <c r="I15" s="105">
        <f t="shared" si="2"/>
        <v>134486.67999999988</v>
      </c>
      <c r="J15" s="106">
        <f t="shared" si="1"/>
        <v>0.34247065945347743</v>
      </c>
      <c r="K15" s="89"/>
      <c r="L15" s="89"/>
      <c r="M15" s="89"/>
      <c r="N15" s="89"/>
    </row>
    <row r="16" spans="1:26" ht="12.75" x14ac:dyDescent="0.2">
      <c r="A16" s="62" t="s">
        <v>24</v>
      </c>
      <c r="C16" s="99"/>
      <c r="D16" s="100" t="s">
        <v>25</v>
      </c>
      <c r="E16" s="101">
        <f>SUMIFS([1]Donnees!F$4:F$999408,[1]Donnees!$C$4:$C$999408,A16)</f>
        <v>126132754.41000001</v>
      </c>
      <c r="F16" s="102">
        <f>SUMIFS([1]Donnees!G$4:G$999408,[1]Donnees!$C$4:$C$999408,A16)</f>
        <v>76933750.799999997</v>
      </c>
      <c r="G16" s="103">
        <f>SUMIFS([1]Donnees!H$4:H$999408,[1]Donnees!$C$4:$C$999408,A16)</f>
        <v>49199003.610000022</v>
      </c>
      <c r="H16" s="104">
        <f>SUMIFS([1]Donnees!K$4:K$999408,[1]Donnees!$C$4:$C$999408,A16)</f>
        <v>40156636.309999995</v>
      </c>
      <c r="I16" s="105">
        <f t="shared" si="2"/>
        <v>9042367.3000000268</v>
      </c>
      <c r="J16" s="106">
        <f t="shared" si="1"/>
        <v>0.22517740854077098</v>
      </c>
      <c r="K16" s="79"/>
      <c r="L16" s="79"/>
      <c r="M16" s="79"/>
      <c r="N16" s="79"/>
    </row>
    <row r="17" spans="1:17" ht="12.75" x14ac:dyDescent="0.2">
      <c r="A17" s="62" t="s">
        <v>26</v>
      </c>
      <c r="C17" s="99"/>
      <c r="D17" s="100" t="s">
        <v>27</v>
      </c>
      <c r="E17" s="101">
        <f>SUMIFS([1]Donnees!F$4:F$999408,[1]Donnees!$C$4:$C$999408,A17)</f>
        <v>8837285.5299999993</v>
      </c>
      <c r="F17" s="102">
        <f>SUMIFS([1]Donnees!G$4:G$999408,[1]Donnees!$C$4:$C$999408,A17)</f>
        <v>7219435.9299999997</v>
      </c>
      <c r="G17" s="103">
        <f>SUMIFS([1]Donnees!H$4:H$999408,[1]Donnees!$C$4:$C$999408,A17)</f>
        <v>1617849.5999999987</v>
      </c>
      <c r="H17" s="104">
        <f>SUMIFS([1]Donnees!K$4:K$999408,[1]Donnees!$C$4:$C$999408,A17)</f>
        <v>1276869.3199999984</v>
      </c>
      <c r="I17" s="105">
        <f t="shared" si="2"/>
        <v>340980.28000000026</v>
      </c>
      <c r="J17" s="106">
        <f t="shared" si="1"/>
        <v>0.26704399162789866</v>
      </c>
      <c r="K17" s="79"/>
      <c r="L17" s="79"/>
      <c r="M17" s="79"/>
      <c r="N17" s="79"/>
    </row>
    <row r="18" spans="1:17" ht="12.75" x14ac:dyDescent="0.2">
      <c r="A18" s="62" t="s">
        <v>28</v>
      </c>
      <c r="C18" s="99"/>
      <c r="D18" s="100" t="s">
        <v>29</v>
      </c>
      <c r="E18" s="101">
        <f>SUMIFS([1]Donnees!F$4:F$999408,[1]Donnees!$C$4:$C$999408,A18)</f>
        <v>8531864.9299999997</v>
      </c>
      <c r="F18" s="102">
        <f>SUMIFS([1]Donnees!G$4:G$999408,[1]Donnees!$C$4:$C$999408,A18)</f>
        <v>6387893.1499999994</v>
      </c>
      <c r="G18" s="103">
        <f>SUMIFS([1]Donnees!H$4:H$999408,[1]Donnees!$C$4:$C$999408,A18)</f>
        <v>2143971.7800000003</v>
      </c>
      <c r="H18" s="104">
        <f>SUMIFS([1]Donnees!K$4:K$999408,[1]Donnees!$C$4:$C$999408,A18)</f>
        <v>1304276.3600000003</v>
      </c>
      <c r="I18" s="105">
        <f t="shared" si="2"/>
        <v>839695.41999999993</v>
      </c>
      <c r="J18" s="106">
        <f>IF(OR(H18=0,AND(G18&gt;0,H18&lt;0),AND(G18&lt;0,H18&gt;0)),"NA",IF(AND(ABS(I18/H18)&lt;$Z$2,ABS(I18)&lt;$Z$1),"NS",IF(I18&lt;0,I18/ABS(H18),I18/ABS(H18))))</f>
        <v>0.64380176299446212</v>
      </c>
      <c r="K18" s="89"/>
      <c r="L18" s="89"/>
      <c r="M18" s="89"/>
      <c r="N18" s="89"/>
    </row>
    <row r="19" spans="1:17" ht="12.75" x14ac:dyDescent="0.2">
      <c r="A19" s="62" t="s">
        <v>30</v>
      </c>
      <c r="C19" s="99"/>
      <c r="D19" s="100" t="s">
        <v>31</v>
      </c>
      <c r="E19" s="101">
        <f>SUMIFS([1]Donnees!F$4:F$999408,[1]Donnees!$C$4:$C$999408,A19)</f>
        <v>0</v>
      </c>
      <c r="F19" s="102">
        <f>SUMIFS([1]Donnees!G$4:G$999408,[1]Donnees!$C$4:$C$999408,A19)</f>
        <v>0</v>
      </c>
      <c r="G19" s="103">
        <f>SUMIFS([1]Donnees!H$4:H$999408,[1]Donnees!$C$4:$C$999408,A19)</f>
        <v>0</v>
      </c>
      <c r="H19" s="104">
        <f>SUMIFS([1]Donnees!K$4:K$999408,[1]Donnees!$C$4:$C$999408,A19)</f>
        <v>0</v>
      </c>
      <c r="I19" s="105">
        <f t="shared" si="2"/>
        <v>0</v>
      </c>
      <c r="J19" s="106" t="str">
        <f t="shared" ref="J19:J40" si="4">IF(OR(H19=0,AND(G19&gt;0,H19&lt;0),AND(G19&lt;0,H19&gt;0)),"NA",IF(AND(ABS(I19/H19)&lt;$Z$2,ABS(I19)&lt;$Z$1),"NS",IF(I19&lt;0,I19/ABS(H19),I19/ABS(H19))))</f>
        <v>NA</v>
      </c>
      <c r="K19" s="89"/>
      <c r="L19" s="89"/>
      <c r="M19" s="89"/>
      <c r="N19" s="89"/>
    </row>
    <row r="20" spans="1:17" ht="12.75" x14ac:dyDescent="0.2">
      <c r="A20" s="62" t="s">
        <v>32</v>
      </c>
      <c r="C20" s="99"/>
      <c r="D20" s="100" t="s">
        <v>33</v>
      </c>
      <c r="E20" s="101">
        <f>SUMIFS([1]Donnees!F$4:F$999408,[1]Donnees!$C$4:$C$999408,A20)</f>
        <v>0</v>
      </c>
      <c r="F20" s="102">
        <f>SUMIFS([1]Donnees!G$4:G$999408,[1]Donnees!$C$4:$C$999408,A20)</f>
        <v>0</v>
      </c>
      <c r="G20" s="103">
        <f>SUMIFS([1]Donnees!H$4:H$999408,[1]Donnees!$C$4:$C$999408,A20)</f>
        <v>0</v>
      </c>
      <c r="H20" s="104">
        <f>SUMIFS([1]Donnees!K$4:K$999408,[1]Donnees!$C$4:$C$999408,A20)</f>
        <v>0</v>
      </c>
      <c r="I20" s="105">
        <f t="shared" si="2"/>
        <v>0</v>
      </c>
      <c r="J20" s="106" t="str">
        <f t="shared" si="4"/>
        <v>NA</v>
      </c>
      <c r="K20" s="61"/>
      <c r="L20" s="61"/>
      <c r="M20" s="61"/>
      <c r="N20" s="61"/>
    </row>
    <row r="21" spans="1:17" ht="12.75" x14ac:dyDescent="0.2">
      <c r="A21" s="62" t="s">
        <v>34</v>
      </c>
      <c r="C21" s="99"/>
      <c r="D21" s="100" t="s">
        <v>35</v>
      </c>
      <c r="E21" s="101">
        <f>SUMIFS([1]Donnees!F$4:F$999408,[1]Donnees!$C$4:$C$999408,A21)</f>
        <v>11298</v>
      </c>
      <c r="F21" s="102">
        <f>SUMIFS([1]Donnees!G$4:G$999408,[1]Donnees!$C$4:$C$999408,A21)</f>
        <v>0</v>
      </c>
      <c r="G21" s="103">
        <f>SUMIFS([1]Donnees!H$4:H$999408,[1]Donnees!$C$4:$C$999408,A21)</f>
        <v>11298</v>
      </c>
      <c r="H21" s="104">
        <f>SUMIFS([1]Donnees!K$4:K$999408,[1]Donnees!$C$4:$C$999408,A21)</f>
        <v>11298</v>
      </c>
      <c r="I21" s="105">
        <f t="shared" si="2"/>
        <v>0</v>
      </c>
      <c r="J21" s="106" t="str">
        <f t="shared" si="4"/>
        <v>NS</v>
      </c>
      <c r="K21" s="79"/>
      <c r="L21" s="79"/>
      <c r="M21" s="79"/>
      <c r="N21" s="79"/>
    </row>
    <row r="22" spans="1:17" ht="12.75" x14ac:dyDescent="0.2">
      <c r="A22" s="62" t="s">
        <v>36</v>
      </c>
      <c r="C22" s="99"/>
      <c r="D22" s="100" t="s">
        <v>37</v>
      </c>
      <c r="E22" s="101">
        <f>SUMIFS([1]Donnees!F$4:F$999408,[1]Donnees!$C$4:$C$999408,A22)</f>
        <v>0</v>
      </c>
      <c r="F22" s="102">
        <f>SUMIFS([1]Donnees!G$4:G$999408,[1]Donnees!$C$4:$C$999408,A22)</f>
        <v>0</v>
      </c>
      <c r="G22" s="103">
        <f>SUMIFS([1]Donnees!H$4:H$999408,[1]Donnees!$C$4:$C$999408,A22)</f>
        <v>0</v>
      </c>
      <c r="H22" s="104">
        <f>SUMIFS([1]Donnees!K$4:K$999408,[1]Donnees!$C$4:$C$999408,A22)</f>
        <v>0</v>
      </c>
      <c r="I22" s="105">
        <f t="shared" si="2"/>
        <v>0</v>
      </c>
      <c r="J22" s="106" t="str">
        <f t="shared" si="4"/>
        <v>NA</v>
      </c>
      <c r="K22" s="89"/>
      <c r="L22" s="89"/>
      <c r="M22" s="89"/>
      <c r="N22" s="89"/>
    </row>
    <row r="23" spans="1:17" ht="25.5" x14ac:dyDescent="0.2">
      <c r="A23" s="62" t="s">
        <v>38</v>
      </c>
      <c r="C23" s="99"/>
      <c r="D23" s="72" t="s">
        <v>39</v>
      </c>
      <c r="E23" s="101">
        <f>SUMIFS([1]Donnees!F$4:F$999408,[1]Donnees!$C$4:$C$999408,A23)</f>
        <v>16632804.799999999</v>
      </c>
      <c r="F23" s="102">
        <f>SUMIFS([1]Donnees!G$4:G$999408,[1]Donnees!$C$4:$C$999408,A23)</f>
        <v>0</v>
      </c>
      <c r="G23" s="103">
        <f>SUMIFS([1]Donnees!H$4:H$999408,[1]Donnees!$C$4:$C$999408,A23)</f>
        <v>16632804.799999999</v>
      </c>
      <c r="H23" s="104">
        <f>SUMIFS([1]Donnees!K$4:K$999408,[1]Donnees!$C$4:$C$999408,A23)</f>
        <v>18586474.539999995</v>
      </c>
      <c r="I23" s="105">
        <f t="shared" si="2"/>
        <v>-1953669.7399999965</v>
      </c>
      <c r="J23" s="106">
        <f t="shared" si="4"/>
        <v>-0.1051124426956548</v>
      </c>
      <c r="K23" s="89"/>
      <c r="L23" s="89"/>
      <c r="M23" s="89"/>
      <c r="N23" s="89"/>
    </row>
    <row r="24" spans="1:17" ht="12.75" x14ac:dyDescent="0.2">
      <c r="A24" s="62" t="s">
        <v>40</v>
      </c>
      <c r="C24" s="99"/>
      <c r="D24" s="100" t="s">
        <v>41</v>
      </c>
      <c r="E24" s="101">
        <f>SUMIFS([1]Donnees!F$4:F$999408,[1]Donnees!$C$4:$C$999408,A24)</f>
        <v>0</v>
      </c>
      <c r="F24" s="102">
        <f>SUMIFS([1]Donnees!G$4:G$999408,[1]Donnees!$C$4:$C$999408,A24)</f>
        <v>0</v>
      </c>
      <c r="G24" s="103">
        <f>SUMIFS([1]Donnees!H$4:H$999408,[1]Donnees!$C$4:$C$999408,A24)</f>
        <v>0</v>
      </c>
      <c r="H24" s="104">
        <f>SUMIFS([1]Donnees!K$4:K$999408,[1]Donnees!$C$4:$C$999408,A24)</f>
        <v>0</v>
      </c>
      <c r="I24" s="105">
        <f t="shared" si="2"/>
        <v>0</v>
      </c>
      <c r="J24" s="106" t="str">
        <f t="shared" si="4"/>
        <v>NA</v>
      </c>
      <c r="K24" s="89"/>
      <c r="L24" s="89"/>
      <c r="M24" s="89"/>
      <c r="N24" s="89"/>
    </row>
    <row r="25" spans="1:17" s="80" customFormat="1" ht="12.75" x14ac:dyDescent="0.2">
      <c r="A25" s="62" t="s">
        <v>42</v>
      </c>
      <c r="C25" s="107"/>
      <c r="D25" s="108" t="s">
        <v>43</v>
      </c>
      <c r="E25" s="109">
        <f>SUMIFS([1]Donnees!F$4:F$999408,[1]Donnees!$C$4:$C$999408,A25)</f>
        <v>0</v>
      </c>
      <c r="F25" s="110">
        <f>SUMIFS([1]Donnees!G$4:G$999408,[1]Donnees!$C$4:$C$999408,A25)</f>
        <v>0</v>
      </c>
      <c r="G25" s="111">
        <f>SUMIFS([1]Donnees!H$4:H$999408,[1]Donnees!$C$4:$C$999408,A25)</f>
        <v>0</v>
      </c>
      <c r="H25" s="112">
        <f>SUMIFS([1]Donnees!K$4:K$999408,[1]Donnees!$C$4:$C$999408,A25)</f>
        <v>0</v>
      </c>
      <c r="I25" s="113">
        <f t="shared" si="2"/>
        <v>0</v>
      </c>
      <c r="J25" s="114" t="str">
        <f t="shared" si="4"/>
        <v>NA</v>
      </c>
      <c r="K25" s="89"/>
      <c r="L25" s="89"/>
      <c r="M25" s="89"/>
      <c r="N25" s="89"/>
    </row>
    <row r="26" spans="1:17" ht="25.5" x14ac:dyDescent="0.2">
      <c r="A26" s="62" t="s">
        <v>44</v>
      </c>
      <c r="C26" s="99"/>
      <c r="D26" s="72" t="s">
        <v>45</v>
      </c>
      <c r="E26" s="101">
        <f>SUMIFS([1]Donnees!F$4:F$999408,[1]Donnees!$C$4:$C$999408,A26)</f>
        <v>0</v>
      </c>
      <c r="F26" s="102">
        <f>SUMIFS([1]Donnees!G$4:G$999408,[1]Donnees!$C$4:$C$999408,A26)</f>
        <v>0</v>
      </c>
      <c r="G26" s="103">
        <f>SUMIFS([1]Donnees!H$4:H$999408,[1]Donnees!$C$4:$C$999408,A26)</f>
        <v>0</v>
      </c>
      <c r="H26" s="104">
        <f>SUMIFS([1]Donnees!K$4:K$999408,[1]Donnees!$C$4:$C$999408,A26)</f>
        <v>0</v>
      </c>
      <c r="I26" s="105">
        <f t="shared" si="2"/>
        <v>0</v>
      </c>
      <c r="J26" s="106" t="str">
        <f t="shared" si="4"/>
        <v>NA</v>
      </c>
      <c r="K26" s="115"/>
      <c r="L26" s="115"/>
      <c r="M26" s="115"/>
      <c r="N26" s="115"/>
    </row>
    <row r="27" spans="1:17" ht="18.95" customHeight="1" x14ac:dyDescent="0.2">
      <c r="A27" s="62"/>
      <c r="C27" s="54" t="s">
        <v>46</v>
      </c>
      <c r="D27" s="55"/>
      <c r="E27" s="56">
        <f>SUM(E28:E39)</f>
        <v>65435993.180000007</v>
      </c>
      <c r="F27" s="57">
        <f t="shared" ref="F27:H27" si="5">SUM(F28:F39)</f>
        <v>0</v>
      </c>
      <c r="G27" s="58">
        <f t="shared" si="5"/>
        <v>65435993.180000007</v>
      </c>
      <c r="H27" s="116">
        <f t="shared" si="5"/>
        <v>63652258.899999999</v>
      </c>
      <c r="I27" s="59">
        <f t="shared" si="2"/>
        <v>1783734.2800000086</v>
      </c>
      <c r="J27" s="90">
        <f t="shared" si="4"/>
        <v>2.8023110425700992E-2</v>
      </c>
      <c r="K27" s="115"/>
      <c r="L27" s="115"/>
      <c r="M27" s="115"/>
      <c r="N27" s="115"/>
    </row>
    <row r="28" spans="1:17" s="117" customFormat="1" ht="12.75" x14ac:dyDescent="0.2">
      <c r="A28" s="62" t="s">
        <v>47</v>
      </c>
      <c r="C28" s="118"/>
      <c r="D28" s="92" t="s">
        <v>48</v>
      </c>
      <c r="E28" s="93">
        <f>SUMIFS([1]Donnees!F$4:F$999408,[1]Donnees!$C$4:$C$999408,A28)</f>
        <v>61540</v>
      </c>
      <c r="F28" s="94">
        <f>SUMIFS([1]Donnees!G$4:G$999408,[1]Donnees!$C$4:$C$999408,A28)</f>
        <v>0</v>
      </c>
      <c r="G28" s="95">
        <f>SUMIFS([1]Donnees!H$4:H$999408,[1]Donnees!$C$4:$C$999408,A28)</f>
        <v>61540</v>
      </c>
      <c r="H28" s="96">
        <f>SUMIFS([1]Donnees!K$4:K$999408,[1]Donnees!$C$4:$C$999408,A28)</f>
        <v>61795</v>
      </c>
      <c r="I28" s="97">
        <f t="shared" si="2"/>
        <v>-255</v>
      </c>
      <c r="J28" s="98">
        <f t="shared" si="4"/>
        <v>-4.1265474552957355E-3</v>
      </c>
      <c r="K28" s="115"/>
      <c r="L28" s="115"/>
      <c r="M28" s="115"/>
      <c r="N28" s="115"/>
    </row>
    <row r="29" spans="1:17" ht="12.75" x14ac:dyDescent="0.2">
      <c r="A29" s="62" t="s">
        <v>49</v>
      </c>
      <c r="C29" s="99"/>
      <c r="D29" s="100" t="s">
        <v>50</v>
      </c>
      <c r="E29" s="101">
        <f>SUMIFS([1]Donnees!F$4:F$999408,[1]Donnees!$C$4:$C$999408,A29)</f>
        <v>0</v>
      </c>
      <c r="F29" s="102">
        <f>SUMIFS([1]Donnees!G$4:G$999408,[1]Donnees!$C$4:$C$999408,A29)</f>
        <v>0</v>
      </c>
      <c r="G29" s="103">
        <f>SUMIFS([1]Donnees!H$4:H$999408,[1]Donnees!$C$4:$C$999408,A29)</f>
        <v>0</v>
      </c>
      <c r="H29" s="104">
        <f>SUMIFS([1]Donnees!K$4:K$999408,[1]Donnees!$C$4:$C$999408,A29)</f>
        <v>0</v>
      </c>
      <c r="I29" s="105">
        <f t="shared" si="2"/>
        <v>0</v>
      </c>
      <c r="J29" s="106" t="str">
        <f t="shared" si="4"/>
        <v>NA</v>
      </c>
      <c r="K29" s="115"/>
      <c r="L29" s="115"/>
      <c r="M29" s="115"/>
      <c r="N29" s="115"/>
    </row>
    <row r="30" spans="1:17" s="80" customFormat="1" ht="12.75" x14ac:dyDescent="0.2">
      <c r="A30" s="62" t="s">
        <v>51</v>
      </c>
      <c r="C30" s="107"/>
      <c r="D30" s="100" t="s">
        <v>52</v>
      </c>
      <c r="E30" s="101">
        <f>SUMIFS([1]Donnees!F$4:F$999408,[1]Donnees!$C$4:$C$999408,A30)</f>
        <v>61641447.060000002</v>
      </c>
      <c r="F30" s="102">
        <f>SUMIFS([1]Donnees!G$4:G$999408,[1]Donnees!$C$4:$C$999408,A30)</f>
        <v>0</v>
      </c>
      <c r="G30" s="103">
        <f>SUMIFS([1]Donnees!H$4:H$999408,[1]Donnees!$C$4:$C$999408,A30)</f>
        <v>61641447.060000002</v>
      </c>
      <c r="H30" s="104">
        <f>SUMIFS([1]Donnees!K$4:K$999408,[1]Donnees!$C$4:$C$999408,A30)</f>
        <v>58973318.140000001</v>
      </c>
      <c r="I30" s="105">
        <f t="shared" si="2"/>
        <v>2668128.9200000018</v>
      </c>
      <c r="J30" s="106">
        <f t="shared" si="4"/>
        <v>4.5242984525069183E-2</v>
      </c>
      <c r="K30" s="115"/>
      <c r="L30" s="115"/>
      <c r="M30" s="115"/>
      <c r="N30" s="115"/>
      <c r="O30" s="2"/>
      <c r="P30" s="2"/>
      <c r="Q30" s="2"/>
    </row>
    <row r="31" spans="1:17" s="80" customFormat="1" ht="12.75" x14ac:dyDescent="0.2">
      <c r="A31" s="62" t="s">
        <v>53</v>
      </c>
      <c r="C31" s="107"/>
      <c r="D31" s="100" t="s">
        <v>54</v>
      </c>
      <c r="E31" s="101">
        <f>SUMIFS([1]Donnees!F$4:F$999408,[1]Donnees!$C$4:$C$999408,A31)</f>
        <v>0</v>
      </c>
      <c r="F31" s="102">
        <f>SUMIFS([1]Donnees!G$4:G$999408,[1]Donnees!$C$4:$C$999408,A31)</f>
        <v>0</v>
      </c>
      <c r="G31" s="103">
        <f>SUMIFS([1]Donnees!H$4:H$999408,[1]Donnees!$C$4:$C$999408,A31)</f>
        <v>0</v>
      </c>
      <c r="H31" s="104">
        <f>SUMIFS([1]Donnees!K$4:K$999408,[1]Donnees!$C$4:$C$999408,A31)</f>
        <v>0</v>
      </c>
      <c r="I31" s="105">
        <f t="shared" si="2"/>
        <v>0</v>
      </c>
      <c r="J31" s="106" t="str">
        <f t="shared" si="4"/>
        <v>NA</v>
      </c>
      <c r="K31" s="79"/>
      <c r="L31" s="79"/>
      <c r="M31" s="79"/>
      <c r="N31" s="79"/>
      <c r="O31" s="2"/>
      <c r="P31" s="2"/>
      <c r="Q31" s="2"/>
    </row>
    <row r="32" spans="1:17" s="80" customFormat="1" ht="12.75" x14ac:dyDescent="0.2">
      <c r="A32" s="62" t="s">
        <v>55</v>
      </c>
      <c r="C32" s="107"/>
      <c r="D32" s="100" t="s">
        <v>56</v>
      </c>
      <c r="E32" s="101">
        <f>SUMIFS([1]Donnees!F$4:F$999408,[1]Donnees!$C$4:$C$999408,A32)</f>
        <v>0</v>
      </c>
      <c r="F32" s="102">
        <f>SUMIFS([1]Donnees!G$4:G$999408,[1]Donnees!$C$4:$C$999408,A32)</f>
        <v>0</v>
      </c>
      <c r="G32" s="103">
        <f>SUMIFS([1]Donnees!H$4:H$999408,[1]Donnees!$C$4:$C$999408,A32)</f>
        <v>0</v>
      </c>
      <c r="H32" s="104">
        <f>SUMIFS([1]Donnees!K$4:K$999408,[1]Donnees!$C$4:$C$999408,A32)</f>
        <v>0</v>
      </c>
      <c r="I32" s="105">
        <f t="shared" si="2"/>
        <v>0</v>
      </c>
      <c r="J32" s="106" t="str">
        <f t="shared" si="4"/>
        <v>NA</v>
      </c>
      <c r="K32" s="79"/>
      <c r="L32" s="79"/>
      <c r="M32" s="79"/>
      <c r="N32" s="79"/>
      <c r="O32" s="2"/>
      <c r="P32" s="2"/>
      <c r="Q32" s="2"/>
    </row>
    <row r="33" spans="1:17" s="80" customFormat="1" ht="12.75" x14ac:dyDescent="0.2">
      <c r="A33" s="62" t="s">
        <v>57</v>
      </c>
      <c r="C33" s="107"/>
      <c r="D33" s="100" t="s">
        <v>58</v>
      </c>
      <c r="E33" s="101">
        <f>SUMIFS([1]Donnees!F$4:F$999408,[1]Donnees!$C$4:$C$999408,A33)</f>
        <v>0</v>
      </c>
      <c r="F33" s="102">
        <f>SUMIFS([1]Donnees!G$4:G$999408,[1]Donnees!$C$4:$C$999408,A33)</f>
        <v>0</v>
      </c>
      <c r="G33" s="103">
        <f>SUMIFS([1]Donnees!H$4:H$999408,[1]Donnees!$C$4:$C$999408,A33)</f>
        <v>0</v>
      </c>
      <c r="H33" s="104">
        <f>SUMIFS([1]Donnees!K$4:K$999408,[1]Donnees!$C$4:$C$999408,A33)</f>
        <v>0</v>
      </c>
      <c r="I33" s="105">
        <f t="shared" si="2"/>
        <v>0</v>
      </c>
      <c r="J33" s="106" t="str">
        <f t="shared" si="4"/>
        <v>NA</v>
      </c>
      <c r="K33" s="79"/>
      <c r="L33" s="79"/>
      <c r="M33" s="79"/>
      <c r="N33" s="79"/>
      <c r="O33" s="2"/>
      <c r="P33" s="2"/>
      <c r="Q33" s="2"/>
    </row>
    <row r="34" spans="1:17" s="80" customFormat="1" ht="12.75" x14ac:dyDescent="0.2">
      <c r="A34" s="62" t="s">
        <v>59</v>
      </c>
      <c r="C34" s="107"/>
      <c r="D34" s="100" t="s">
        <v>60</v>
      </c>
      <c r="E34" s="101">
        <f>SUMIFS([1]Donnees!F$4:F$999408,[1]Donnees!$C$4:$C$999408,A34)</f>
        <v>0</v>
      </c>
      <c r="F34" s="102">
        <f>SUMIFS([1]Donnees!G$4:G$999408,[1]Donnees!$C$4:$C$999408,A34)</f>
        <v>0</v>
      </c>
      <c r="G34" s="103">
        <f>SUMIFS([1]Donnees!H$4:H$999408,[1]Donnees!$C$4:$C$999408,A34)</f>
        <v>0</v>
      </c>
      <c r="H34" s="104">
        <f>SUMIFS([1]Donnees!K$4:K$999408,[1]Donnees!$C$4:$C$999408,A34)</f>
        <v>0</v>
      </c>
      <c r="I34" s="105">
        <f t="shared" si="2"/>
        <v>0</v>
      </c>
      <c r="J34" s="106" t="str">
        <f t="shared" si="4"/>
        <v>NA</v>
      </c>
      <c r="K34" s="79"/>
      <c r="L34" s="79"/>
      <c r="M34" s="79"/>
      <c r="N34" s="79"/>
      <c r="O34" s="2"/>
      <c r="P34" s="2"/>
      <c r="Q34" s="2"/>
    </row>
    <row r="35" spans="1:17" s="80" customFormat="1" ht="12.75" x14ac:dyDescent="0.2">
      <c r="A35" s="62" t="s">
        <v>61</v>
      </c>
      <c r="C35" s="107"/>
      <c r="D35" s="100" t="s">
        <v>62</v>
      </c>
      <c r="E35" s="101">
        <f>SUMIFS([1]Donnees!F$4:F$999408,[1]Donnees!$C$4:$C$999408,A35)</f>
        <v>0</v>
      </c>
      <c r="F35" s="102">
        <f>SUMIFS([1]Donnees!G$4:G$999408,[1]Donnees!$C$4:$C$999408,A35)</f>
        <v>0</v>
      </c>
      <c r="G35" s="103">
        <f>SUMIFS([1]Donnees!H$4:H$999408,[1]Donnees!$C$4:$C$999408,A35)</f>
        <v>0</v>
      </c>
      <c r="H35" s="104">
        <f>SUMIFS([1]Donnees!K$4:K$999408,[1]Donnees!$C$4:$C$999408,A35)</f>
        <v>0</v>
      </c>
      <c r="I35" s="105">
        <f t="shared" si="2"/>
        <v>0</v>
      </c>
      <c r="J35" s="106" t="str">
        <f t="shared" si="4"/>
        <v>NA</v>
      </c>
      <c r="K35" s="79"/>
      <c r="L35" s="79"/>
      <c r="M35" s="79"/>
      <c r="N35" s="79"/>
      <c r="O35" s="2"/>
      <c r="P35" s="2"/>
      <c r="Q35" s="2"/>
    </row>
    <row r="36" spans="1:17" ht="12.75" x14ac:dyDescent="0.2">
      <c r="A36" s="62" t="s">
        <v>63</v>
      </c>
      <c r="C36" s="99"/>
      <c r="D36" s="100" t="s">
        <v>64</v>
      </c>
      <c r="E36" s="101">
        <f>SUMIFS([1]Donnees!F$4:F$999408,[1]Donnees!$C$4:$C$999408,A36)</f>
        <v>86020.02</v>
      </c>
      <c r="F36" s="102">
        <f>SUMIFS([1]Donnees!G$4:G$999408,[1]Donnees!$C$4:$C$999408,A36)</f>
        <v>0</v>
      </c>
      <c r="G36" s="103">
        <f>SUMIFS([1]Donnees!H$4:H$999408,[1]Donnees!$C$4:$C$999408,A36)</f>
        <v>86020.02</v>
      </c>
      <c r="H36" s="104">
        <f>SUMIFS([1]Donnees!K$4:K$999408,[1]Donnees!$C$4:$C$999408,A36)</f>
        <v>166836.46</v>
      </c>
      <c r="I36" s="105">
        <f t="shared" si="2"/>
        <v>-80816.439999999988</v>
      </c>
      <c r="J36" s="106">
        <f t="shared" si="4"/>
        <v>-0.48440514741202245</v>
      </c>
      <c r="K36" s="79"/>
      <c r="L36" s="79"/>
      <c r="M36" s="79"/>
      <c r="N36" s="79"/>
    </row>
    <row r="37" spans="1:17" ht="12.75" x14ac:dyDescent="0.2">
      <c r="A37" s="62" t="s">
        <v>65</v>
      </c>
      <c r="C37" s="99"/>
      <c r="D37" s="119" t="s">
        <v>66</v>
      </c>
      <c r="E37" s="101">
        <f>SUMIFS([1]Donnees!F$4:F$999408,[1]Donnees!$C$4:$C$999408,A37)</f>
        <v>99186.6</v>
      </c>
      <c r="F37" s="102">
        <f>SUMIFS([1]Donnees!G$4:G$999408,[1]Donnees!$C$4:$C$999408,A37)</f>
        <v>0</v>
      </c>
      <c r="G37" s="103">
        <f>SUMIFS([1]Donnees!H$4:H$999408,[1]Donnees!$C$4:$C$999408,A37)</f>
        <v>99186.6</v>
      </c>
      <c r="H37" s="104">
        <f>SUMIFS([1]Donnees!K$4:K$999408,[1]Donnees!$C$4:$C$999408,A37)</f>
        <v>112480.3</v>
      </c>
      <c r="I37" s="105">
        <f t="shared" si="2"/>
        <v>-13293.699999999997</v>
      </c>
      <c r="J37" s="106">
        <f t="shared" si="4"/>
        <v>-0.11818691806476331</v>
      </c>
      <c r="K37" s="79"/>
      <c r="L37" s="79"/>
      <c r="M37" s="79"/>
      <c r="N37" s="79"/>
    </row>
    <row r="38" spans="1:17" ht="12.75" x14ac:dyDescent="0.2">
      <c r="A38" s="62" t="s">
        <v>67</v>
      </c>
      <c r="C38" s="99"/>
      <c r="D38" s="119" t="s">
        <v>68</v>
      </c>
      <c r="E38" s="101">
        <f>SUMIFS([1]Donnees!F$4:F$999408,[1]Donnees!$C$4:$C$999408,A38)</f>
        <v>3547799.5</v>
      </c>
      <c r="F38" s="102">
        <f>SUMIFS([1]Donnees!G$4:G$999408,[1]Donnees!$C$4:$C$999408,A38)</f>
        <v>0</v>
      </c>
      <c r="G38" s="103">
        <f>SUMIFS([1]Donnees!H$4:H$999408,[1]Donnees!$C$4:$C$999408,A38)</f>
        <v>3547799.5</v>
      </c>
      <c r="H38" s="104">
        <f>SUMIFS([1]Donnees!K$4:K$999408,[1]Donnees!$C$4:$C$999408,A38)</f>
        <v>4337829</v>
      </c>
      <c r="I38" s="105">
        <f t="shared" si="2"/>
        <v>-790029.5</v>
      </c>
      <c r="J38" s="106">
        <f t="shared" si="4"/>
        <v>-0.18212555174489359</v>
      </c>
      <c r="K38" s="79"/>
      <c r="L38" s="79"/>
      <c r="M38" s="79"/>
      <c r="N38" s="79"/>
    </row>
    <row r="39" spans="1:17" s="80" customFormat="1" ht="12.75" x14ac:dyDescent="0.2">
      <c r="A39" s="62" t="s">
        <v>69</v>
      </c>
      <c r="C39" s="120"/>
      <c r="D39" s="121" t="s">
        <v>70</v>
      </c>
      <c r="E39" s="122">
        <f>SUMIFS([1]Donnees!F$4:F$999408,[1]Donnees!$C$4:$C$999408,A39)</f>
        <v>0</v>
      </c>
      <c r="F39" s="123">
        <f>SUMIFS([1]Donnees!G$4:G$999408,[1]Donnees!$C$4:$C$999408,A39)</f>
        <v>0</v>
      </c>
      <c r="G39" s="124">
        <f>SUMIFS([1]Donnees!H$4:H$999408,[1]Donnees!$C$4:$C$999408,A39)</f>
        <v>0</v>
      </c>
      <c r="H39" s="125">
        <f>SUMIFS([1]Donnees!K$4:K$999408,[1]Donnees!$C$4:$C$999408,A39)</f>
        <v>0</v>
      </c>
      <c r="I39" s="126">
        <f t="shared" si="2"/>
        <v>0</v>
      </c>
      <c r="J39" s="127" t="str">
        <f t="shared" si="4"/>
        <v>NA</v>
      </c>
      <c r="K39" s="79"/>
      <c r="L39" s="79"/>
      <c r="M39" s="79"/>
      <c r="N39" s="79"/>
    </row>
    <row r="40" spans="1:17" s="128" customFormat="1" ht="20.100000000000001" customHeight="1" x14ac:dyDescent="0.2">
      <c r="A40" s="62"/>
      <c r="C40" s="129"/>
      <c r="D40" s="130" t="s">
        <v>71</v>
      </c>
      <c r="E40" s="131">
        <f>E9+E13+E27</f>
        <v>229116275.96000004</v>
      </c>
      <c r="F40" s="132">
        <f>F9+F13+F27</f>
        <v>92274602.629999995</v>
      </c>
      <c r="G40" s="133">
        <f>G9+G13+G27</f>
        <v>136841673.33000004</v>
      </c>
      <c r="H40" s="134">
        <f>H9+H13+H27</f>
        <v>126314910.61999999</v>
      </c>
      <c r="I40" s="135">
        <f t="shared" si="2"/>
        <v>10526762.710000053</v>
      </c>
      <c r="J40" s="136">
        <f t="shared" si="4"/>
        <v>8.3337451282123651E-2</v>
      </c>
      <c r="K40" s="137" t="str">
        <f>IF(ROUND(E40,2)&lt;&gt;ROUND(SUM(E9,E13,E27),2),"F","")</f>
        <v/>
      </c>
      <c r="L40" s="137" t="str">
        <f>IF(ROUND(F40,2)&lt;&gt;ROUND(SUM(F9,F13,F27),2),"F","")</f>
        <v/>
      </c>
      <c r="M40" s="137" t="str">
        <f>IF(ROUND(G40,2)&lt;&gt;ROUND(SUM(G9,G13,G27),2),"F","")</f>
        <v/>
      </c>
      <c r="N40" s="137" t="str">
        <f>IF(ROUND(H40,2)&lt;&gt;ROUND(SUM(H9,H13,H27),2),"F","")</f>
        <v/>
      </c>
    </row>
    <row r="41" spans="1:17" ht="3.95" customHeight="1" x14ac:dyDescent="0.2">
      <c r="A41" s="62"/>
      <c r="C41" s="138"/>
      <c r="D41" s="139"/>
      <c r="E41" s="140"/>
      <c r="F41" s="141"/>
      <c r="G41" s="142"/>
      <c r="H41" s="142"/>
      <c r="I41" s="143"/>
      <c r="J41" s="144"/>
      <c r="K41" s="79"/>
      <c r="L41" s="79"/>
      <c r="M41" s="79"/>
      <c r="N41" s="79"/>
    </row>
    <row r="42" spans="1:17" ht="15" x14ac:dyDescent="0.2">
      <c r="A42" s="62"/>
      <c r="C42" s="45" t="s">
        <v>72</v>
      </c>
      <c r="D42" s="46"/>
      <c r="E42" s="145"/>
      <c r="F42" s="146"/>
      <c r="G42" s="147"/>
      <c r="H42" s="148"/>
      <c r="I42" s="149"/>
      <c r="J42" s="150"/>
      <c r="K42" s="79"/>
      <c r="L42" s="79"/>
      <c r="M42" s="79"/>
      <c r="N42" s="79"/>
    </row>
    <row r="43" spans="1:17" ht="18.95" customHeight="1" x14ac:dyDescent="0.2">
      <c r="A43" s="62"/>
      <c r="C43" s="54" t="s">
        <v>73</v>
      </c>
      <c r="D43" s="55"/>
      <c r="E43" s="56">
        <f>SUM(E44:E45)</f>
        <v>440320.64</v>
      </c>
      <c r="F43" s="57">
        <f t="shared" ref="F43:H43" si="6">SUM(F44:F45)</f>
        <v>0</v>
      </c>
      <c r="G43" s="58">
        <f t="shared" si="6"/>
        <v>440320.64</v>
      </c>
      <c r="H43" s="116">
        <f t="shared" si="6"/>
        <v>678296.69000000006</v>
      </c>
      <c r="I43" s="59">
        <f t="shared" ref="I43:I55" si="7">+G43-H43</f>
        <v>-237976.05000000005</v>
      </c>
      <c r="J43" s="90">
        <f t="shared" ref="J43:J46" si="8">IF(OR(H43=0,AND(G43&gt;0,H43&lt;0),AND(G43&lt;0,H43&gt;0)),"NA",IF(AND(ABS(I43/H43)&lt;$Z$2,ABS(I43)&lt;$Z$1),"NS",IF(I43&lt;0,I43/ABS(H43),I43/ABS(H43))))</f>
        <v>-0.35084359618502636</v>
      </c>
      <c r="K43" s="79"/>
      <c r="L43" s="79"/>
      <c r="M43" s="79"/>
      <c r="N43" s="79"/>
    </row>
    <row r="44" spans="1:17" ht="12.75" x14ac:dyDescent="0.2">
      <c r="A44" s="62" t="s">
        <v>74</v>
      </c>
      <c r="C44" s="151"/>
      <c r="D44" s="92" t="s">
        <v>75</v>
      </c>
      <c r="E44" s="93">
        <f>SUMIFS([1]Donnees!F$4:F$999408,[1]Donnees!$C$4:$C$999408,A44)</f>
        <v>0</v>
      </c>
      <c r="F44" s="94">
        <f>SUMIFS([1]Donnees!G$4:G$999408,[1]Donnees!$C$4:$C$999408,A44)</f>
        <v>0</v>
      </c>
      <c r="G44" s="95">
        <f>SUMIFS([1]Donnees!H$4:H$999408,[1]Donnees!$C$4:$C$999408,A44)</f>
        <v>0</v>
      </c>
      <c r="H44" s="96">
        <f>SUMIFS([1]Donnees!K$4:K$999408,[1]Donnees!$C$4:$C$999408,A44)</f>
        <v>0</v>
      </c>
      <c r="I44" s="97">
        <f t="shared" si="7"/>
        <v>0</v>
      </c>
      <c r="J44" s="98" t="str">
        <f t="shared" si="8"/>
        <v>NA</v>
      </c>
      <c r="K44" s="79"/>
      <c r="L44" s="79"/>
      <c r="M44" s="79"/>
      <c r="N44" s="79"/>
    </row>
    <row r="45" spans="1:17" ht="12.75" x14ac:dyDescent="0.2">
      <c r="A45" s="62" t="s">
        <v>76</v>
      </c>
      <c r="C45" s="152"/>
      <c r="D45" s="153" t="s">
        <v>77</v>
      </c>
      <c r="E45" s="122">
        <f>SUMIFS([1]Donnees!F$4:F$999408,[1]Donnees!$C$4:$C$999408,A45)</f>
        <v>440320.64</v>
      </c>
      <c r="F45" s="123">
        <f>SUMIFS([1]Donnees!G$4:G$999408,[1]Donnees!$C$4:$C$999408,A45)</f>
        <v>0</v>
      </c>
      <c r="G45" s="124">
        <f>SUMIFS([1]Donnees!H$4:H$999408,[1]Donnees!$C$4:$C$999408,A45)</f>
        <v>440320.64</v>
      </c>
      <c r="H45" s="125">
        <f>SUMIFS([1]Donnees!K$4:K$999408,[1]Donnees!$C$4:$C$999408,A45)</f>
        <v>678296.69000000006</v>
      </c>
      <c r="I45" s="126">
        <f t="shared" si="7"/>
        <v>-237976.05000000005</v>
      </c>
      <c r="J45" s="127">
        <f t="shared" si="8"/>
        <v>-0.35084359618502636</v>
      </c>
      <c r="K45" s="79"/>
      <c r="L45" s="79"/>
      <c r="M45" s="79"/>
      <c r="N45" s="79"/>
    </row>
    <row r="46" spans="1:17" ht="18.95" customHeight="1" x14ac:dyDescent="0.2">
      <c r="A46" s="62" t="s">
        <v>78</v>
      </c>
      <c r="C46" s="54" t="s">
        <v>79</v>
      </c>
      <c r="D46" s="55"/>
      <c r="E46" s="56">
        <f>SUMIFS([1]Donnees!F$4:F$999408,[1]Donnees!$C$4:$C$999408,A46)</f>
        <v>7091252.4100000001</v>
      </c>
      <c r="F46" s="57">
        <f>SUMIFS([1]Donnees!G$4:G$999408,[1]Donnees!$C$4:$C$999408,A46)</f>
        <v>0</v>
      </c>
      <c r="G46" s="58">
        <f>SUMIFS([1]Donnees!H$4:H$999408,[1]Donnees!$C$4:$C$999408,A46)</f>
        <v>7091252.4100000001</v>
      </c>
      <c r="H46" s="116">
        <f>SUMIFS([1]Donnees!K$4:K$999408,[1]Donnees!$C$4:$C$999408,A46)</f>
        <v>8118552.9400000004</v>
      </c>
      <c r="I46" s="59">
        <f t="shared" si="7"/>
        <v>-1027300.5300000003</v>
      </c>
      <c r="J46" s="90">
        <f t="shared" si="8"/>
        <v>-0.12653739374396444</v>
      </c>
      <c r="K46" s="79"/>
      <c r="L46" s="79"/>
      <c r="M46" s="79"/>
      <c r="N46" s="79"/>
    </row>
    <row r="47" spans="1:17" ht="12.75" x14ac:dyDescent="0.2">
      <c r="A47" s="62"/>
      <c r="C47" s="154"/>
      <c r="D47" s="155"/>
      <c r="E47" s="140"/>
      <c r="F47" s="141"/>
      <c r="G47" s="156"/>
      <c r="H47" s="156"/>
      <c r="I47" s="157"/>
      <c r="J47" s="158"/>
      <c r="K47" s="79"/>
      <c r="L47" s="79"/>
      <c r="M47" s="79"/>
      <c r="N47" s="79"/>
    </row>
    <row r="48" spans="1:17" ht="18.95" customHeight="1" x14ac:dyDescent="0.2">
      <c r="A48" s="62"/>
      <c r="C48" s="54" t="s">
        <v>80</v>
      </c>
      <c r="D48" s="55"/>
      <c r="E48" s="56">
        <f>SUM(E49:E54)</f>
        <v>21385730.400000002</v>
      </c>
      <c r="F48" s="57">
        <f t="shared" ref="F48:H48" si="9">SUM(F49:F54)</f>
        <v>2194583.56</v>
      </c>
      <c r="G48" s="58">
        <f t="shared" si="9"/>
        <v>19191146.840000004</v>
      </c>
      <c r="H48" s="116">
        <f t="shared" si="9"/>
        <v>25378706.319999993</v>
      </c>
      <c r="I48" s="59">
        <f t="shared" si="7"/>
        <v>-6187559.4799999893</v>
      </c>
      <c r="J48" s="90">
        <f t="shared" ref="J48:J55" si="10">IF(OR(H48=0,AND(G48&gt;0,H48&lt;0),AND(G48&lt;0,H48&gt;0)),"NA",IF(AND(ABS(I48/H48)&lt;$Z$2,ABS(I48)&lt;$Z$1),"NS",IF(I48&lt;0,I48/ABS(H48),I48/ABS(H48))))</f>
        <v>-0.24380909735827666</v>
      </c>
      <c r="K48" s="79"/>
      <c r="L48" s="79"/>
      <c r="M48" s="79"/>
      <c r="N48" s="79"/>
    </row>
    <row r="49" spans="1:14" ht="14.25" customHeight="1" x14ac:dyDescent="0.2">
      <c r="A49" s="62" t="s">
        <v>81</v>
      </c>
      <c r="C49" s="151"/>
      <c r="D49" s="92" t="s">
        <v>82</v>
      </c>
      <c r="E49" s="93">
        <f>SUMIFS([1]Donnees!F$4:F$999408,[1]Donnees!$C$4:$C$999408,A49)</f>
        <v>19309753.710000001</v>
      </c>
      <c r="F49" s="94">
        <f>SUMIFS([1]Donnees!G$4:G$999408,[1]Donnees!$C$4:$C$999408,A49)</f>
        <v>2194241.2200000002</v>
      </c>
      <c r="G49" s="95">
        <f>SUMIFS([1]Donnees!H$4:H$999408,[1]Donnees!$C$4:$C$999408,A49)</f>
        <v>17115512.490000002</v>
      </c>
      <c r="H49" s="96">
        <f>SUMIFS([1]Donnees!K$4:K$999408,[1]Donnees!$C$4:$C$999408,A49)</f>
        <v>19466503.589999992</v>
      </c>
      <c r="I49" s="97">
        <f t="shared" si="7"/>
        <v>-2350991.0999999903</v>
      </c>
      <c r="J49" s="98">
        <f t="shared" si="10"/>
        <v>-0.12077110248024726</v>
      </c>
      <c r="K49" s="79"/>
      <c r="L49" s="79"/>
      <c r="M49" s="79"/>
      <c r="N49" s="79"/>
    </row>
    <row r="50" spans="1:14" ht="14.25" customHeight="1" x14ac:dyDescent="0.2">
      <c r="A50" s="62" t="s">
        <v>83</v>
      </c>
      <c r="C50" s="159"/>
      <c r="D50" s="100" t="s">
        <v>84</v>
      </c>
      <c r="E50" s="101">
        <f>SUMIFS([1]Donnees!F$4:F$999408,[1]Donnees!$C$4:$C$999408,A50)</f>
        <v>175448.02</v>
      </c>
      <c r="F50" s="102">
        <f>SUMIFS([1]Donnees!G$4:G$999408,[1]Donnees!$C$4:$C$999408,A50)</f>
        <v>0</v>
      </c>
      <c r="G50" s="103">
        <f>SUMIFS([1]Donnees!H$4:H$999408,[1]Donnees!$C$4:$C$999408,A50)</f>
        <v>175448.02</v>
      </c>
      <c r="H50" s="104">
        <f>SUMIFS([1]Donnees!K$4:K$999408,[1]Donnees!$C$4:$C$999408,A50)</f>
        <v>247433.89</v>
      </c>
      <c r="I50" s="105">
        <f t="shared" si="7"/>
        <v>-71985.870000000024</v>
      </c>
      <c r="J50" s="106">
        <f t="shared" si="10"/>
        <v>-0.29092971055824252</v>
      </c>
      <c r="K50" s="79"/>
      <c r="L50" s="79"/>
      <c r="M50" s="79"/>
      <c r="N50" s="79"/>
    </row>
    <row r="51" spans="1:14" ht="14.25" customHeight="1" x14ac:dyDescent="0.2">
      <c r="A51" s="62" t="s">
        <v>85</v>
      </c>
      <c r="C51" s="159"/>
      <c r="D51" s="100" t="s">
        <v>86</v>
      </c>
      <c r="E51" s="101">
        <f>SUMIFS([1]Donnees!F$4:F$999408,[1]Donnees!$C$4:$C$999408,A51)</f>
        <v>296186.59999999998</v>
      </c>
      <c r="F51" s="102">
        <f>SUMIFS([1]Donnees!G$4:G$999408,[1]Donnees!$C$4:$C$999408,A51)</f>
        <v>0</v>
      </c>
      <c r="G51" s="103">
        <f>SUMIFS([1]Donnees!H$4:H$999408,[1]Donnees!$C$4:$C$999408,A51)</f>
        <v>296186.59999999998</v>
      </c>
      <c r="H51" s="104">
        <f>SUMIFS([1]Donnees!K$4:K$999408,[1]Donnees!$C$4:$C$999408,A51)</f>
        <v>250296.85</v>
      </c>
      <c r="I51" s="105">
        <f t="shared" si="7"/>
        <v>45889.749999999971</v>
      </c>
      <c r="J51" s="106">
        <f t="shared" si="10"/>
        <v>0.18334130053973899</v>
      </c>
      <c r="K51" s="79"/>
      <c r="L51" s="79"/>
      <c r="M51" s="79"/>
      <c r="N51" s="79"/>
    </row>
    <row r="52" spans="1:14" ht="12.75" x14ac:dyDescent="0.2">
      <c r="A52" s="62" t="s">
        <v>87</v>
      </c>
      <c r="C52" s="159"/>
      <c r="D52" s="100" t="s">
        <v>88</v>
      </c>
      <c r="E52" s="101">
        <f>SUMIFS([1]Donnees!F$4:F$999408,[1]Donnees!$C$4:$C$999408,A52)</f>
        <v>1577384.29</v>
      </c>
      <c r="F52" s="102">
        <f>SUMIFS([1]Donnees!G$4:G$999408,[1]Donnees!$C$4:$C$999408,A52)</f>
        <v>0</v>
      </c>
      <c r="G52" s="103">
        <f>SUMIFS([1]Donnees!H$4:H$999408,[1]Donnees!$C$4:$C$999408,A52)</f>
        <v>1577384.29</v>
      </c>
      <c r="H52" s="104">
        <f>SUMIFS([1]Donnees!K$4:K$999408,[1]Donnees!$C$4:$C$999408,A52)+53.98</f>
        <v>3576521.94</v>
      </c>
      <c r="I52" s="105">
        <f t="shared" si="7"/>
        <v>-1999137.65</v>
      </c>
      <c r="J52" s="106">
        <f t="shared" si="10"/>
        <v>-0.55896138302453691</v>
      </c>
      <c r="K52" s="79"/>
      <c r="L52" s="79"/>
      <c r="M52" s="79"/>
      <c r="N52" s="79"/>
    </row>
    <row r="53" spans="1:14" ht="14.25" customHeight="1" x14ac:dyDescent="0.2">
      <c r="A53" s="62" t="s">
        <v>89</v>
      </c>
      <c r="C53" s="159"/>
      <c r="D53" s="100" t="s">
        <v>90</v>
      </c>
      <c r="E53" s="101">
        <f>SUMIFS([1]Donnees!F$4:F$999408,[1]Donnees!$C$4:$C$999408,A53)</f>
        <v>0</v>
      </c>
      <c r="F53" s="102">
        <f>SUMIFS([1]Donnees!G$4:G$999408,[1]Donnees!$C$4:$C$999408,A53)</f>
        <v>0</v>
      </c>
      <c r="G53" s="103">
        <f>SUMIFS([1]Donnees!H$4:H$999408,[1]Donnees!$C$4:$C$999408,A53)</f>
        <v>0</v>
      </c>
      <c r="H53" s="104">
        <f>SUMIFS([1]Donnees!K$4:K$999408,[1]Donnees!$C$4:$C$999408,A53)</f>
        <v>1627602.9</v>
      </c>
      <c r="I53" s="105">
        <f t="shared" si="7"/>
        <v>-1627602.9</v>
      </c>
      <c r="J53" s="106">
        <f t="shared" si="10"/>
        <v>-1</v>
      </c>
      <c r="K53" s="79"/>
      <c r="L53" s="79"/>
      <c r="M53" s="79"/>
      <c r="N53" s="79"/>
    </row>
    <row r="54" spans="1:14" ht="12.75" x14ac:dyDescent="0.2">
      <c r="A54" s="62" t="s">
        <v>91</v>
      </c>
      <c r="C54" s="152"/>
      <c r="D54" s="160" t="s">
        <v>92</v>
      </c>
      <c r="E54" s="122">
        <f>SUMIFS([1]Donnees!F$4:F$999408,[1]Donnees!$C$4:$C$999408,A54)</f>
        <v>26957.78</v>
      </c>
      <c r="F54" s="123">
        <f>SUMIFS([1]Donnees!G$4:G$999408,[1]Donnees!$C$4:$C$999408,A54)</f>
        <v>342.34</v>
      </c>
      <c r="G54" s="124">
        <f>SUMIFS([1]Donnees!H$4:H$999408,[1]Donnees!$C$4:$C$999408,A54)</f>
        <v>26615.439999999999</v>
      </c>
      <c r="H54" s="125">
        <f>SUMIFS([1]Donnees!K$4:K$999408,[1]Donnees!$C$4:$C$999408,A54)+500</f>
        <v>210347.15</v>
      </c>
      <c r="I54" s="126">
        <f t="shared" si="7"/>
        <v>-183731.71</v>
      </c>
      <c r="J54" s="127">
        <f t="shared" si="10"/>
        <v>-0.87346897735481555</v>
      </c>
      <c r="K54" s="79"/>
      <c r="L54" s="79"/>
      <c r="M54" s="79"/>
      <c r="N54" s="79"/>
    </row>
    <row r="55" spans="1:14" ht="18.95" customHeight="1" x14ac:dyDescent="0.2">
      <c r="A55" s="62" t="s">
        <v>93</v>
      </c>
      <c r="C55" s="54" t="s">
        <v>94</v>
      </c>
      <c r="D55" s="55"/>
      <c r="E55" s="56">
        <v>794445.63</v>
      </c>
      <c r="F55" s="57">
        <f>SUMIFS([1]Donnees!G$4:G$999408,[1]Donnees!$C$4:$C$999408,A55)</f>
        <v>0</v>
      </c>
      <c r="G55" s="58">
        <f>E55</f>
        <v>794445.63</v>
      </c>
      <c r="H55" s="116">
        <v>745322.77</v>
      </c>
      <c r="I55" s="59">
        <f t="shared" si="7"/>
        <v>49122.859999999986</v>
      </c>
      <c r="J55" s="90">
        <f t="shared" si="10"/>
        <v>6.5908170228047624E-2</v>
      </c>
      <c r="K55" s="79"/>
      <c r="L55" s="79"/>
      <c r="M55" s="79"/>
      <c r="N55" s="79"/>
    </row>
    <row r="56" spans="1:14" ht="12.75" x14ac:dyDescent="0.2">
      <c r="A56" s="62"/>
      <c r="C56" s="161"/>
      <c r="D56" s="162"/>
      <c r="E56" s="140"/>
      <c r="F56" s="141"/>
      <c r="G56" s="156"/>
      <c r="H56" s="156"/>
      <c r="I56" s="157"/>
      <c r="J56" s="158"/>
      <c r="K56" s="79"/>
      <c r="L56" s="79"/>
      <c r="M56" s="79"/>
      <c r="N56" s="79"/>
    </row>
    <row r="57" spans="1:14" ht="18.95" customHeight="1" x14ac:dyDescent="0.2">
      <c r="A57" s="62" t="s">
        <v>95</v>
      </c>
      <c r="C57" s="54" t="s">
        <v>96</v>
      </c>
      <c r="D57" s="55"/>
      <c r="E57" s="56">
        <f>SUMIFS([1]Donnees!F$4:F$999408,[1]Donnees!$C$4:$C$999408,A57)</f>
        <v>694938.42</v>
      </c>
      <c r="F57" s="57">
        <f>SUMIFS([1]Donnees!G$4:G$999408,[1]Donnees!$C$4:$C$999408,A57)</f>
        <v>0</v>
      </c>
      <c r="G57" s="58">
        <f>SUMIFS([1]Donnees!H$4:H$999408,[1]Donnees!$C$4:$C$999408,A57)</f>
        <v>694938.42</v>
      </c>
      <c r="H57" s="116">
        <f>SUMIFS([1]Donnees!K$4:K$999408,[1]Donnees!$C$4:$C$999408,A57)</f>
        <v>726068.44</v>
      </c>
      <c r="I57" s="59">
        <f>+G57-H57</f>
        <v>-31130.019999999902</v>
      </c>
      <c r="J57" s="90">
        <f>IF(OR(H57=0,AND(G57&gt;0,H57&lt;0),AND(G57&lt;0,H57&gt;0)),"NA",IF(AND(ABS(I57/H57)&lt;$Z$2,ABS(I57)&lt;$Z$1),"NS",IF(I57&lt;0,I57/ABS(H57),I57/ABS(H57))))</f>
        <v>-4.2874773623268775E-2</v>
      </c>
      <c r="K57" s="79"/>
      <c r="L57" s="79"/>
      <c r="M57" s="79"/>
      <c r="N57" s="79"/>
    </row>
    <row r="58" spans="1:14" ht="12.75" x14ac:dyDescent="0.2">
      <c r="A58" s="62"/>
      <c r="C58" s="161"/>
      <c r="D58" s="162"/>
      <c r="E58" s="140"/>
      <c r="F58" s="141"/>
      <c r="G58" s="156"/>
      <c r="H58" s="156"/>
      <c r="I58" s="157"/>
      <c r="J58" s="158"/>
      <c r="K58" s="79"/>
      <c r="L58" s="79"/>
      <c r="M58" s="79"/>
      <c r="N58" s="79"/>
    </row>
    <row r="59" spans="1:14" ht="18.95" customHeight="1" x14ac:dyDescent="0.2">
      <c r="A59" s="62"/>
      <c r="C59" s="54" t="s">
        <v>97</v>
      </c>
      <c r="D59" s="55"/>
      <c r="E59" s="56">
        <f>E60</f>
        <v>31300139.68</v>
      </c>
      <c r="F59" s="57">
        <f>F60</f>
        <v>0</v>
      </c>
      <c r="G59" s="58">
        <f>G60</f>
        <v>31300139.68</v>
      </c>
      <c r="H59" s="116">
        <f>H60</f>
        <v>29420596.790000007</v>
      </c>
      <c r="I59" s="59">
        <f t="shared" ref="I59:I60" si="11">+G59-H59</f>
        <v>1879542.8899999931</v>
      </c>
      <c r="J59" s="90">
        <f>IF(OR(H59=0,AND(G59&gt;0,H59&lt;0),AND(G59&lt;0,H59&gt;0)),"NA",IF(AND(ABS(I59/H59)&lt;$Z$2,ABS(I59)&lt;$Z$1),"NS",IF(I59&lt;0,I59/ABS(H59),I59/ABS(H59))))</f>
        <v>6.3885274096100106E-2</v>
      </c>
      <c r="K59" s="79"/>
      <c r="L59" s="79"/>
      <c r="M59" s="79"/>
      <c r="N59" s="79"/>
    </row>
    <row r="60" spans="1:14" ht="13.5" customHeight="1" x14ac:dyDescent="0.2">
      <c r="A60" s="62" t="s">
        <v>98</v>
      </c>
      <c r="C60" s="163"/>
      <c r="D60" s="164" t="s">
        <v>99</v>
      </c>
      <c r="E60" s="165">
        <f>SUMIFS([1]Donnees!F$4:F$999408,[1]Donnees!$C$4:$C$999408,A60)</f>
        <v>31300139.68</v>
      </c>
      <c r="F60" s="166">
        <f>SUMIFS([1]Donnees!G$4:G$999408,[1]Donnees!$C$4:$C$999408,A60)</f>
        <v>0</v>
      </c>
      <c r="G60" s="167">
        <f>SUMIFS([1]Donnees!H$4:H$999408,[1]Donnees!$C$4:$C$999408,A60)</f>
        <v>31300139.68</v>
      </c>
      <c r="H60" s="168">
        <f>SUMIFS([1]Donnees!K$4:K$999408,[1]Donnees!$C$4:$C$999408,A60)</f>
        <v>29420596.790000007</v>
      </c>
      <c r="I60" s="169">
        <f t="shared" si="11"/>
        <v>1879542.8899999931</v>
      </c>
      <c r="J60" s="170">
        <f>IF(OR(H60=0,AND(G60&gt;0,H60&lt;0),AND(G60&lt;0,H60&gt;0)),"NA",IF(AND(ABS(I60/H60)&lt;$Z$2,ABS(I60)&lt;$Z$1),"NS",IF(I60&lt;0,I60/ABS(H60),I60/ABS(H60))))</f>
        <v>6.3885274096100106E-2</v>
      </c>
      <c r="K60" s="79"/>
      <c r="L60" s="79"/>
      <c r="M60" s="79"/>
      <c r="N60" s="79"/>
    </row>
    <row r="61" spans="1:14" s="171" customFormat="1" ht="6" customHeight="1" x14ac:dyDescent="0.2">
      <c r="A61" s="62"/>
      <c r="C61" s="172"/>
      <c r="D61" s="173"/>
      <c r="E61" s="174"/>
      <c r="F61" s="175"/>
      <c r="G61" s="176"/>
      <c r="H61" s="176"/>
      <c r="I61" s="177"/>
      <c r="J61" s="178"/>
      <c r="K61" s="79"/>
      <c r="L61" s="79"/>
      <c r="M61" s="79"/>
      <c r="N61" s="79"/>
    </row>
    <row r="62" spans="1:14" s="128" customFormat="1" ht="20.100000000000001" customHeight="1" x14ac:dyDescent="0.2">
      <c r="A62" s="62"/>
      <c r="C62" s="129"/>
      <c r="D62" s="130" t="s">
        <v>100</v>
      </c>
      <c r="E62" s="131">
        <f>E43+E46+E48+E55+E57+E59</f>
        <v>61706827.180000007</v>
      </c>
      <c r="F62" s="132">
        <f>F43+F46+F48+F55+F57+F59</f>
        <v>2194583.56</v>
      </c>
      <c r="G62" s="133">
        <f>G43+G46+G48+G55+G57+G59</f>
        <v>59512243.620000005</v>
      </c>
      <c r="H62" s="134">
        <f>H43+H46+H48+H55+H57+H59</f>
        <v>65067543.950000003</v>
      </c>
      <c r="I62" s="135">
        <f t="shared" ref="I62:I63" si="12">+G62-H62</f>
        <v>-5555300.3299999982</v>
      </c>
      <c r="J62" s="136">
        <f>IF(OR(H62=0,AND(G62&gt;0,H62&lt;0),AND(G62&lt;0,H62&gt;0)),"NA",IF(AND(ABS(I62/H62)&lt;$Z$2,ABS(I62)&lt;$Z$1),"NS",IF(I62&lt;0,I62/ABS(H62),I62/ABS(H62))))</f>
        <v>-8.5377440007092784E-2</v>
      </c>
      <c r="K62" s="137" t="str">
        <f>IF(ROUND(E62,2)&lt;&gt;ROUND(E44+E45+E46+E49+E50+E51+E52+E53+E54+E55+E57+E60,2),"F","")</f>
        <v/>
      </c>
      <c r="L62" s="137" t="str">
        <f>IF(ROUND(F62,2)&lt;&gt;ROUND(F44+F45+F46+F49+F50+F51+F52+F53+F54+F55+F57+F60,2),"F","")</f>
        <v/>
      </c>
      <c r="M62" s="137" t="str">
        <f>IF(ROUND(G62,2)&lt;&gt;ROUND(G44+G45+G46+G49+G50+G51+G52+G53+G54+G55+G57+G60,2),"F","")</f>
        <v/>
      </c>
      <c r="N62" s="137" t="str">
        <f>IF(ROUND(H62,2)&lt;&gt;ROUND(H44+H45+H46+H49+H50+H51+H52+H53+H54+H55+H57+H60,2),"F","")</f>
        <v/>
      </c>
    </row>
    <row r="63" spans="1:14" s="171" customFormat="1" ht="24" customHeight="1" thickBot="1" x14ac:dyDescent="0.25">
      <c r="A63" s="62"/>
      <c r="C63" s="179" t="s">
        <v>101</v>
      </c>
      <c r="D63" s="180"/>
      <c r="E63" s="181">
        <f>E40+E62</f>
        <v>290823103.14000005</v>
      </c>
      <c r="F63" s="182">
        <f>F40+F62</f>
        <v>94469186.189999998</v>
      </c>
      <c r="G63" s="183">
        <f>G40+G62</f>
        <v>196353916.95000005</v>
      </c>
      <c r="H63" s="184">
        <f>H40+H62</f>
        <v>191382454.56999999</v>
      </c>
      <c r="I63" s="185">
        <f t="shared" si="12"/>
        <v>4971462.3800000548</v>
      </c>
      <c r="J63" s="186">
        <f>IF(OR(H63=0,AND(G63&gt;0,H63&lt;0),AND(G63&lt;0,H63&gt;0)),"NA",IF(AND(ABS(I63/H63)&lt;$Z$2,ABS(I63)&lt;$Z$1),"NS",IF(I63&lt;0,I63/ABS(H63),I63/ABS(H63))))</f>
        <v>2.597658385754319E-2</v>
      </c>
      <c r="K63" s="137" t="str">
        <f>IF(ROUND(E63,2)&lt;&gt;ROUND(E62+E40,2),"F","")</f>
        <v/>
      </c>
      <c r="L63" s="137" t="str">
        <f>IF(ROUND(F63,2)&lt;&gt;ROUND(F62+F40,2),"F","")</f>
        <v/>
      </c>
      <c r="M63" s="137" t="str">
        <f>IF(ROUND(G63,2)&lt;&gt;ROUND(G62+G40,2),"F","")</f>
        <v/>
      </c>
      <c r="N63" s="137" t="str">
        <f>IF(ROUND(H63,2)&lt;&gt;ROUND(H62+H40,2),"F","")</f>
        <v/>
      </c>
    </row>
    <row r="64" spans="1:14" ht="12.75" x14ac:dyDescent="0.2">
      <c r="K64" s="187"/>
      <c r="L64" s="187"/>
      <c r="M64" s="188" t="str">
        <f>IF(ROUND(G63,2)=ROUND('[1]BILAN - Passif'!F60,2),"","ECART BILAN N")</f>
        <v/>
      </c>
      <c r="N64" s="188" t="str">
        <f>IF(ROUND(H63,2)=ROUND('[1]BILAN - Passif'!G60,2),"","ECART BILAN N-1")</f>
        <v/>
      </c>
    </row>
    <row r="65" spans="13:14" ht="14.1" customHeight="1" x14ac:dyDescent="0.2">
      <c r="M65" s="189" t="str">
        <f>IF(ROUND(G63-'[1]BILAN - Passif'!F60,2)&lt;&gt;0,(ROUND(G63-'[1]BILAN - Passif'!F60,2)),"")</f>
        <v/>
      </c>
      <c r="N65" s="189" t="str">
        <f>IF(ROUND(H63-'[1]BILAN - Passif'!G60,2)&lt;&gt;0,(ROUND(H63-'[1]BILAN - Passif'!G60,2)),"")</f>
        <v/>
      </c>
    </row>
  </sheetData>
  <sheetProtection formatCells="0" formatColumns="0" formatRows="0" insertColumns="0" insertRows="0" deleteColumns="0" deleteRows="0" sort="0" autoFilter="0"/>
  <mergeCells count="4">
    <mergeCell ref="C3:J3"/>
    <mergeCell ref="C4:J4"/>
    <mergeCell ref="C6:D7"/>
    <mergeCell ref="E6:G6"/>
  </mergeCells>
  <conditionalFormatting sqref="K1:N62 K66:N1048576 K64:L65">
    <cfRule type="containsText" dxfId="6" priority="3" operator="containsText" text="F">
      <formula>NOT(ISERROR(SEARCH("F",K1)))</formula>
    </cfRule>
  </conditionalFormatting>
  <conditionalFormatting sqref="M64:N65">
    <cfRule type="cellIs" dxfId="5" priority="2" operator="notEqual">
      <formula>""</formula>
    </cfRule>
  </conditionalFormatting>
  <conditionalFormatting sqref="K63:N63">
    <cfRule type="containsText" dxfId="4" priority="1" operator="containsText" text="F">
      <formula>NOT(ISERROR(SEARCH("F",K63)))</formula>
    </cfRule>
  </conditionalFormatting>
  <printOptions horizontalCentered="1"/>
  <pageMargins left="0.47244094488188981" right="0.31496062992125984" top="0.47244094488188981" bottom="0.78740157480314965" header="0.15748031496062992" footer="0.23622047244094491"/>
  <pageSetup paperSize="9" scale="67" orientation="portrait" useFirstPageNumber="1" r:id="rId1"/>
  <headerFooter alignWithMargins="0">
    <oddFooter>&amp;L&amp;K000000&amp;A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72"/>
  <sheetViews>
    <sheetView workbookViewId="0">
      <pane ySplit="7" topLeftCell="A32" activePane="bottomLeft" state="frozen"/>
      <selection activeCell="G32" sqref="G32"/>
      <selection pane="bottomLeft" activeCell="G52" sqref="G52"/>
    </sheetView>
  </sheetViews>
  <sheetFormatPr baseColWidth="10" defaultColWidth="9.85546875" defaultRowHeight="12.75" x14ac:dyDescent="0.2"/>
  <cols>
    <col min="1" max="1" width="8.7109375" style="190" hidden="1" customWidth="1" collapsed="1"/>
    <col min="2" max="2" width="2" style="191" customWidth="1" collapsed="1"/>
    <col min="3" max="3" width="5.7109375" style="191" customWidth="1" collapsed="1"/>
    <col min="4" max="4" width="19.140625" style="191" customWidth="1" collapsed="1"/>
    <col min="5" max="5" width="30.5703125" style="2" customWidth="1" collapsed="1"/>
    <col min="6" max="7" width="16.85546875" style="193" customWidth="1" collapsed="1"/>
    <col min="8" max="8" width="12.7109375" style="193" customWidth="1"/>
    <col min="9" max="9" width="10.42578125" style="193" bestFit="1" customWidth="1"/>
    <col min="10" max="11" width="5.140625" style="6" customWidth="1" collapsed="1"/>
    <col min="12" max="16384" width="9.85546875" style="191" collapsed="1"/>
  </cols>
  <sheetData>
    <row r="1" spans="1:26" ht="15.75" x14ac:dyDescent="0.25">
      <c r="C1" s="3" t="str">
        <f>[1]Donnees!C1</f>
        <v>UGECAM BRETAGNE PAYS DE LA LOIRE</v>
      </c>
      <c r="F1" s="192"/>
      <c r="H1" s="192"/>
      <c r="I1" s="192" t="str">
        <f>CONCATENATE("No FINESS : ",[1]Donnees!E1)</f>
        <v>No FINESS : 44034</v>
      </c>
      <c r="J1" s="79"/>
      <c r="X1" s="7"/>
      <c r="Y1" s="8" t="s">
        <v>0</v>
      </c>
      <c r="Z1" s="9">
        <v>100</v>
      </c>
    </row>
    <row r="2" spans="1:26" ht="15.75" x14ac:dyDescent="0.25">
      <c r="C2" s="10"/>
      <c r="D2" s="194"/>
      <c r="E2" s="195"/>
      <c r="F2" s="11"/>
      <c r="J2" s="12"/>
      <c r="K2" s="12"/>
      <c r="X2" s="7"/>
      <c r="Y2" s="8" t="s">
        <v>1</v>
      </c>
      <c r="Z2" s="13">
        <v>0.05</v>
      </c>
    </row>
    <row r="3" spans="1:26" s="197" customFormat="1" ht="23.25" x14ac:dyDescent="0.2">
      <c r="A3" s="196"/>
      <c r="C3" s="16" t="str">
        <f>CONCATENATE("BILAN AU ",[1]Donnees!C2)</f>
        <v>BILAN AU 31/12/2022</v>
      </c>
      <c r="D3" s="16"/>
      <c r="E3" s="16"/>
      <c r="F3" s="16"/>
      <c r="G3" s="16"/>
      <c r="H3" s="16"/>
      <c r="I3" s="16"/>
      <c r="J3" s="6"/>
      <c r="K3" s="6"/>
    </row>
    <row r="4" spans="1:26" ht="23.25" x14ac:dyDescent="0.35">
      <c r="C4" s="19" t="str">
        <f>CONCATENATE([1]Donnees!$A$4," -  ",[1]Donnees!$B$4)</f>
        <v>ACTUG05 -  Activité BRPL</v>
      </c>
      <c r="D4" s="19"/>
      <c r="E4" s="19"/>
      <c r="F4" s="19"/>
      <c r="G4" s="19"/>
      <c r="H4" s="19"/>
      <c r="I4" s="19"/>
      <c r="J4" s="79"/>
    </row>
    <row r="5" spans="1:26" ht="12" customHeight="1" thickBot="1" x14ac:dyDescent="0.3">
      <c r="C5" s="20"/>
      <c r="D5" s="194"/>
      <c r="E5" s="21"/>
      <c r="F5" s="23"/>
    </row>
    <row r="6" spans="1:26" s="199" customFormat="1" ht="22.5" customHeight="1" x14ac:dyDescent="0.2">
      <c r="A6" s="198"/>
      <c r="C6" s="200" t="s">
        <v>102</v>
      </c>
      <c r="D6" s="201"/>
      <c r="E6" s="201"/>
      <c r="F6" s="202" t="s">
        <v>3</v>
      </c>
      <c r="G6" s="202" t="s">
        <v>4</v>
      </c>
      <c r="H6" s="32" t="s">
        <v>5</v>
      </c>
      <c r="I6" s="33"/>
      <c r="J6" s="6"/>
      <c r="K6" s="6"/>
    </row>
    <row r="7" spans="1:26" s="199" customFormat="1" ht="14.25" customHeight="1" x14ac:dyDescent="0.2">
      <c r="A7" s="203"/>
      <c r="C7" s="204"/>
      <c r="D7" s="205"/>
      <c r="E7" s="205"/>
      <c r="F7" s="206" t="s">
        <v>103</v>
      </c>
      <c r="G7" s="206" t="s">
        <v>103</v>
      </c>
      <c r="H7" s="41" t="s">
        <v>9</v>
      </c>
      <c r="I7" s="42" t="s">
        <v>10</v>
      </c>
      <c r="J7" s="12"/>
      <c r="K7" s="12"/>
    </row>
    <row r="8" spans="1:26" s="2" customFormat="1" ht="21.75" customHeight="1" x14ac:dyDescent="0.2">
      <c r="A8" s="207"/>
      <c r="C8" s="45" t="s">
        <v>104</v>
      </c>
      <c r="D8" s="46"/>
      <c r="E8" s="208"/>
      <c r="F8" s="209"/>
      <c r="G8" s="209"/>
      <c r="H8" s="210"/>
      <c r="I8" s="211"/>
      <c r="J8" s="12"/>
      <c r="K8" s="12"/>
    </row>
    <row r="9" spans="1:26" s="2" customFormat="1" x14ac:dyDescent="0.2">
      <c r="A9" s="1" t="s">
        <v>105</v>
      </c>
      <c r="C9" s="212" t="s">
        <v>106</v>
      </c>
      <c r="D9" s="213"/>
      <c r="E9" s="213"/>
      <c r="F9" s="214">
        <f>SUMIFS([1]Donnees!H$4:H$999408,[1]Donnees!$C$4:$C$999408,A9)</f>
        <v>45699661.390000001</v>
      </c>
      <c r="G9" s="214">
        <f>SUMIFS([1]Donnees!K$4:K$999408,[1]Donnees!$C$4:$C$999408,A9)</f>
        <v>42367192.810000002</v>
      </c>
      <c r="H9" s="215">
        <f>F9-G9</f>
        <v>3332468.5799999982</v>
      </c>
      <c r="I9" s="216">
        <f>IF(OR(G9=0,AND(F9&gt;0,G9&lt;0),AND(F9&lt;0,G9&gt;0)),"NA",IF(AND(ABS(H9/G9)&lt;$Z$2,ABS(H9)&lt;$Z$1),"NS",IF(H9&lt;0,H9/ABS(G9),H9/ABS(G9))))</f>
        <v>7.8656818140979828E-2</v>
      </c>
      <c r="J9" s="61"/>
      <c r="K9" s="61"/>
    </row>
    <row r="10" spans="1:26" s="2" customFormat="1" x14ac:dyDescent="0.2">
      <c r="A10" s="1" t="s">
        <v>107</v>
      </c>
      <c r="C10" s="217" t="s">
        <v>108</v>
      </c>
      <c r="D10" s="218"/>
      <c r="E10" s="218"/>
      <c r="F10" s="104">
        <f>SUMIFS([1]Donnees!H$4:H$999408,[1]Donnees!$C$4:$C$999408,A10)</f>
        <v>0</v>
      </c>
      <c r="G10" s="104">
        <f>SUMIFS([1]Donnees!K$4:K$999408,[1]Donnees!$C$4:$C$999408,A10)</f>
        <v>0</v>
      </c>
      <c r="H10" s="105">
        <f t="shared" ref="H10:H17" si="0">F10-G10</f>
        <v>0</v>
      </c>
      <c r="I10" s="106" t="str">
        <f t="shared" ref="I10:I17" si="1">IF(OR(G10=0,AND(F10&gt;0,G10&lt;0),AND(F10&lt;0,G10&gt;0)),"NA",IF(AND(ABS(H10/G10)&lt;$Z$2,ABS(H10)&lt;$Z$1),"NS",IF(H10&lt;0,H10/ABS(G10),H10/ABS(G10))))</f>
        <v>NA</v>
      </c>
      <c r="J10" s="61"/>
      <c r="K10" s="61"/>
    </row>
    <row r="11" spans="1:26" s="2" customFormat="1" x14ac:dyDescent="0.2">
      <c r="A11" s="1" t="s">
        <v>109</v>
      </c>
      <c r="C11" s="217" t="s">
        <v>110</v>
      </c>
      <c r="D11" s="218"/>
      <c r="E11" s="218"/>
      <c r="F11" s="104">
        <f>SUMIFS([1]Donnees!H$4:H$999408,[1]Donnees!$C$4:$C$999408,A11)</f>
        <v>0</v>
      </c>
      <c r="G11" s="104">
        <f>SUMIFS([1]Donnees!K$4:K$999408,[1]Donnees!$C$4:$C$999408,A11)</f>
        <v>0</v>
      </c>
      <c r="H11" s="105">
        <f t="shared" si="0"/>
        <v>0</v>
      </c>
      <c r="I11" s="106" t="str">
        <f t="shared" si="1"/>
        <v>NA</v>
      </c>
      <c r="J11" s="61"/>
      <c r="K11" s="61"/>
    </row>
    <row r="12" spans="1:26" s="2" customFormat="1" x14ac:dyDescent="0.2">
      <c r="A12" s="1" t="s">
        <v>111</v>
      </c>
      <c r="C12" s="217" t="s">
        <v>112</v>
      </c>
      <c r="D12" s="218"/>
      <c r="E12" s="218"/>
      <c r="F12" s="104">
        <f>SUMIFS([1]Donnees!H$4:H$999408,[1]Donnees!$C$4:$C$999408,A12)</f>
        <v>9305193.5299999993</v>
      </c>
      <c r="G12" s="104">
        <f>SUMIFS([1]Donnees!K$4:K$999408,[1]Donnees!$C$4:$C$999408,A12)</f>
        <v>8663900.5200000014</v>
      </c>
      <c r="H12" s="105">
        <f t="shared" si="0"/>
        <v>641293.00999999791</v>
      </c>
      <c r="I12" s="106">
        <f t="shared" si="1"/>
        <v>7.4018971999922939E-2</v>
      </c>
      <c r="J12" s="79"/>
      <c r="K12" s="79"/>
    </row>
    <row r="13" spans="1:26" s="2" customFormat="1" x14ac:dyDescent="0.2">
      <c r="A13" s="1" t="s">
        <v>113</v>
      </c>
      <c r="C13" s="217" t="s">
        <v>114</v>
      </c>
      <c r="D13" s="218"/>
      <c r="E13" s="218"/>
      <c r="F13" s="104">
        <f>SUMIFS([1]Donnees!H$4:H$999408,[1]Donnees!$C$4:$C$999408,A13)</f>
        <v>-31483790.279999997</v>
      </c>
      <c r="G13" s="104">
        <f>SUMIFS([1]Donnees!K$4:K$999408,[1]Donnees!$C$4:$C$999408,A13)</f>
        <v>-32516450.819999997</v>
      </c>
      <c r="H13" s="105">
        <f t="shared" si="0"/>
        <v>1032660.5399999991</v>
      </c>
      <c r="I13" s="106">
        <f t="shared" si="1"/>
        <v>3.175809517823628E-2</v>
      </c>
      <c r="J13" s="89"/>
      <c r="K13" s="89"/>
    </row>
    <row r="14" spans="1:26" s="2" customFormat="1" x14ac:dyDescent="0.2">
      <c r="A14" s="1" t="s">
        <v>115</v>
      </c>
      <c r="C14" s="217" t="s">
        <v>116</v>
      </c>
      <c r="D14" s="218"/>
      <c r="E14" s="218"/>
      <c r="F14" s="104">
        <f>IF((SUMIFS([1]Donnees!H$4:H$999408,[1]Donnees!$C$4:$C$999408,$A14))=0,'[1]Compte de Résultat'!D54,(SUMIFS([1]Donnees!H$4:H$999408,[1]Donnees!$C$4:$C$999408,$A14)))</f>
        <v>969041.88000001898</v>
      </c>
      <c r="G14" s="104">
        <f>IF((SUMIFS([1]Donnees!K$4:K$999408,[1]Donnees!$C$4:$C$999408,$A14))=0,'[1]Compte de Résultat'!E54,(SUMIFS([1]Donnees!K$4:K$999408,[1]Donnees!$C$4:$C$999408,$A14)))</f>
        <v>3846814.0800000234</v>
      </c>
      <c r="H14" s="105">
        <f t="shared" si="0"/>
        <v>-2877772.2000000044</v>
      </c>
      <c r="I14" s="106">
        <f t="shared" si="1"/>
        <v>-0.74809235386805772</v>
      </c>
      <c r="J14" s="89"/>
      <c r="K14" s="89"/>
    </row>
    <row r="15" spans="1:26" s="2" customFormat="1" x14ac:dyDescent="0.2">
      <c r="A15" s="1" t="s">
        <v>117</v>
      </c>
      <c r="C15" s="217" t="s">
        <v>118</v>
      </c>
      <c r="D15" s="218"/>
      <c r="E15" s="218"/>
      <c r="F15" s="104">
        <f>SUMIFS([1]Donnees!H$4:H$999408,[1]Donnees!$C$4:$C$999408,A15)</f>
        <v>6445592.8800000008</v>
      </c>
      <c r="G15" s="104">
        <f>SUMIFS([1]Donnees!K$4:K$999408,[1]Donnees!$C$4:$C$999408,A15)</f>
        <v>5069484.26</v>
      </c>
      <c r="H15" s="105">
        <f t="shared" si="0"/>
        <v>1376108.620000001</v>
      </c>
      <c r="I15" s="106">
        <f t="shared" si="1"/>
        <v>0.2714494314259891</v>
      </c>
      <c r="J15" s="89"/>
      <c r="K15" s="89"/>
    </row>
    <row r="16" spans="1:26" s="2" customFormat="1" x14ac:dyDescent="0.2">
      <c r="A16" s="1" t="s">
        <v>119</v>
      </c>
      <c r="C16" s="219" t="s">
        <v>120</v>
      </c>
      <c r="D16" s="220"/>
      <c r="E16" s="220"/>
      <c r="F16" s="104">
        <f>SUMIFS([1]Donnees!H$4:H$999408,[1]Donnees!$C$4:$C$999408,A16)</f>
        <v>3895607.35</v>
      </c>
      <c r="G16" s="104">
        <f>SUMIFS([1]Donnees!K$4:K$999408,[1]Donnees!$C$4:$C$999408,A16)</f>
        <v>4033830.16</v>
      </c>
      <c r="H16" s="105">
        <f t="shared" si="0"/>
        <v>-138222.81000000006</v>
      </c>
      <c r="I16" s="106">
        <f t="shared" si="1"/>
        <v>-3.4265897302924633E-2</v>
      </c>
      <c r="J16" s="89"/>
      <c r="K16" s="89"/>
    </row>
    <row r="17" spans="1:11" s="117" customFormat="1" x14ac:dyDescent="0.2">
      <c r="A17" s="1"/>
      <c r="C17" s="221"/>
      <c r="D17" s="222"/>
      <c r="E17" s="223" t="s">
        <v>121</v>
      </c>
      <c r="F17" s="224">
        <f>SUM(F9:F16)</f>
        <v>34831306.750000022</v>
      </c>
      <c r="G17" s="224">
        <f>SUM(G9:G16)</f>
        <v>31464771.010000031</v>
      </c>
      <c r="H17" s="135">
        <f t="shared" si="0"/>
        <v>3366535.7399999909</v>
      </c>
      <c r="I17" s="136">
        <f t="shared" si="1"/>
        <v>0.10699381028166546</v>
      </c>
      <c r="J17" s="137" t="str">
        <f>IF(ROUND(F17,2)&lt;&gt;ROUND(SUM(F9:F16),2),"F","")</f>
        <v/>
      </c>
      <c r="K17" s="137" t="str">
        <f>IF(ROUND(G17,2)&lt;&gt;ROUND(SUM(G9:G16),2),"F","")</f>
        <v/>
      </c>
    </row>
    <row r="18" spans="1:11" s="2" customFormat="1" ht="18" customHeight="1" x14ac:dyDescent="0.2">
      <c r="A18" s="1"/>
      <c r="C18" s="45" t="s">
        <v>122</v>
      </c>
      <c r="D18" s="46"/>
      <c r="E18" s="208"/>
      <c r="F18" s="225"/>
      <c r="G18" s="225"/>
      <c r="H18" s="226"/>
      <c r="I18" s="227"/>
      <c r="J18" s="89"/>
      <c r="K18" s="89"/>
    </row>
    <row r="19" spans="1:11" s="2" customFormat="1" x14ac:dyDescent="0.2">
      <c r="A19" s="1" t="s">
        <v>123</v>
      </c>
      <c r="C19" s="212" t="s">
        <v>124</v>
      </c>
      <c r="D19" s="213"/>
      <c r="E19" s="213"/>
      <c r="F19" s="214">
        <f>SUMIFS([1]Donnees!H$4:H$999408,[1]Donnees!$C$4:$C$999408,A19)</f>
        <v>25040.14</v>
      </c>
      <c r="G19" s="214">
        <f>SUMIFS([1]Donnees!K$4:K$999408,[1]Donnees!$C$4:$C$999408,A19)</f>
        <v>49298.1</v>
      </c>
      <c r="H19" s="215">
        <f t="shared" ref="H19:H26" si="2">F19-G19</f>
        <v>-24257.96</v>
      </c>
      <c r="I19" s="216">
        <f t="shared" ref="I19:I26" si="3">IF(OR(G19=0,AND(F19&gt;0,G19&lt;0),AND(F19&lt;0,G19&gt;0)),"NA",IF(AND(ABS(H19/G19)&lt;$Z$2,ABS(H19)&lt;$Z$1),"NS",IF(H19&lt;0,H19/ABS(G19),H19/ABS(G19))))</f>
        <v>-0.49206683421876302</v>
      </c>
      <c r="J19" s="89"/>
      <c r="K19" s="89"/>
    </row>
    <row r="20" spans="1:11" s="2" customFormat="1" x14ac:dyDescent="0.2">
      <c r="A20" s="1" t="s">
        <v>125</v>
      </c>
      <c r="C20" s="217" t="s">
        <v>126</v>
      </c>
      <c r="D20" s="218"/>
      <c r="E20" s="218"/>
      <c r="F20" s="104">
        <f>SUMIFS([1]Donnees!H$4:H$999408,[1]Donnees!$C$4:$C$999408,A20)</f>
        <v>0</v>
      </c>
      <c r="G20" s="104">
        <f>SUMIFS([1]Donnees!K$4:K$999408,[1]Donnees!$C$4:$C$999408,A20)</f>
        <v>0</v>
      </c>
      <c r="H20" s="105">
        <f t="shared" si="2"/>
        <v>0</v>
      </c>
      <c r="I20" s="106" t="str">
        <f t="shared" si="3"/>
        <v>NA</v>
      </c>
      <c r="J20" s="61"/>
      <c r="K20" s="61"/>
    </row>
    <row r="21" spans="1:11" s="2" customFormat="1" x14ac:dyDescent="0.2">
      <c r="A21" s="1" t="s">
        <v>127</v>
      </c>
      <c r="C21" s="212" t="s">
        <v>128</v>
      </c>
      <c r="D21" s="213"/>
      <c r="E21" s="213"/>
      <c r="F21" s="104">
        <f>SUMIFS([1]Donnees!H$4:H$999408,[1]Donnees!$C$4:$C$999408,A21)</f>
        <v>18000</v>
      </c>
      <c r="G21" s="104">
        <f>SUMIFS([1]Donnees!K$4:K$999408,[1]Donnees!$C$4:$C$999408,A21)</f>
        <v>18000</v>
      </c>
      <c r="H21" s="105">
        <f t="shared" si="2"/>
        <v>0</v>
      </c>
      <c r="I21" s="106" t="str">
        <f t="shared" si="3"/>
        <v>NS</v>
      </c>
      <c r="J21" s="79"/>
      <c r="K21" s="79"/>
    </row>
    <row r="22" spans="1:11" s="2" customFormat="1" x14ac:dyDescent="0.2">
      <c r="A22" s="1" t="s">
        <v>129</v>
      </c>
      <c r="C22" s="217" t="s">
        <v>130</v>
      </c>
      <c r="D22" s="218"/>
      <c r="E22" s="228"/>
      <c r="F22" s="104">
        <f>SUMIFS([1]Donnees!H$4:H$999408,[1]Donnees!$C$4:$C$999408,A22)</f>
        <v>0</v>
      </c>
      <c r="G22" s="104">
        <f>SUMIFS([1]Donnees!K$4:K$999408,[1]Donnees!$C$4:$C$999408,A22)</f>
        <v>0</v>
      </c>
      <c r="H22" s="105">
        <f t="shared" si="2"/>
        <v>0</v>
      </c>
      <c r="I22" s="106" t="str">
        <f t="shared" si="3"/>
        <v>NA</v>
      </c>
      <c r="J22" s="79"/>
      <c r="K22" s="79"/>
    </row>
    <row r="23" spans="1:11" s="2" customFormat="1" x14ac:dyDescent="0.2">
      <c r="A23" s="1" t="s">
        <v>131</v>
      </c>
      <c r="C23" s="212" t="s">
        <v>132</v>
      </c>
      <c r="D23" s="213"/>
      <c r="E23" s="229"/>
      <c r="F23" s="104">
        <f>SUMIFS([1]Donnees!H$4:H$999408,[1]Donnees!$C$4:$C$999408,A23)</f>
        <v>0</v>
      </c>
      <c r="G23" s="104">
        <f>SUMIFS([1]Donnees!K$4:K$999408,[1]Donnees!$C$4:$C$999408,A23)</f>
        <v>0</v>
      </c>
      <c r="H23" s="105">
        <f t="shared" si="2"/>
        <v>0</v>
      </c>
      <c r="I23" s="106" t="str">
        <f t="shared" si="3"/>
        <v>NA</v>
      </c>
      <c r="J23" s="79"/>
      <c r="K23" s="79"/>
    </row>
    <row r="24" spans="1:11" s="2" customFormat="1" x14ac:dyDescent="0.2">
      <c r="A24" s="1" t="s">
        <v>133</v>
      </c>
      <c r="C24" s="217" t="s">
        <v>134</v>
      </c>
      <c r="D24" s="218"/>
      <c r="E24" s="218"/>
      <c r="F24" s="104">
        <f>SUMIFS([1]Donnees!H$4:H$999408,[1]Donnees!$C$4:$C$999408,A24)</f>
        <v>0</v>
      </c>
      <c r="G24" s="104">
        <f>SUMIFS([1]Donnees!K$4:K$999408,[1]Donnees!$C$4:$C$999408,A24)</f>
        <v>0</v>
      </c>
      <c r="H24" s="105">
        <f t="shared" si="2"/>
        <v>0</v>
      </c>
      <c r="I24" s="106" t="str">
        <f t="shared" si="3"/>
        <v>NA</v>
      </c>
      <c r="J24" s="89"/>
      <c r="K24" s="89"/>
    </row>
    <row r="25" spans="1:11" s="2" customFormat="1" x14ac:dyDescent="0.2">
      <c r="A25" s="1" t="s">
        <v>135</v>
      </c>
      <c r="C25" s="212" t="s">
        <v>136</v>
      </c>
      <c r="D25" s="213"/>
      <c r="E25" s="213"/>
      <c r="F25" s="104">
        <f>SUMIFS([1]Donnees!H$4:H$999408,[1]Donnees!$C$4:$C$999408,A25)</f>
        <v>2274620.11</v>
      </c>
      <c r="G25" s="104">
        <f>SUMIFS([1]Donnees!K$4:K$999408,[1]Donnees!$C$4:$C$999408,A25)</f>
        <v>2332267.1800000002</v>
      </c>
      <c r="H25" s="105">
        <f t="shared" si="2"/>
        <v>-57647.070000000298</v>
      </c>
      <c r="I25" s="106">
        <f t="shared" si="3"/>
        <v>-2.4717180987814738E-2</v>
      </c>
      <c r="J25" s="89"/>
      <c r="K25" s="89"/>
    </row>
    <row r="26" spans="1:11" s="2" customFormat="1" x14ac:dyDescent="0.2">
      <c r="A26" s="1"/>
      <c r="C26" s="221"/>
      <c r="D26" s="222"/>
      <c r="E26" s="223" t="s">
        <v>137</v>
      </c>
      <c r="F26" s="224">
        <f>SUM(F19:F25)</f>
        <v>2317660.25</v>
      </c>
      <c r="G26" s="224">
        <f>SUM(G19:G25)</f>
        <v>2399565.2800000003</v>
      </c>
      <c r="H26" s="135">
        <f t="shared" si="2"/>
        <v>-81905.030000000261</v>
      </c>
      <c r="I26" s="136">
        <f t="shared" si="3"/>
        <v>-3.4133278507847156E-2</v>
      </c>
      <c r="J26" s="230" t="str">
        <f>IF(ROUND(F26,2)&lt;&gt;ROUND(SUM(F19:F25),2),"F","")</f>
        <v/>
      </c>
      <c r="K26" s="230" t="str">
        <f>IF(ROUND(G26,2)&lt;&gt;ROUND(SUM(G19:G25),2),"F","")</f>
        <v/>
      </c>
    </row>
    <row r="27" spans="1:11" s="2" customFormat="1" ht="20.25" customHeight="1" x14ac:dyDescent="0.2">
      <c r="A27" s="1"/>
      <c r="C27" s="45" t="s">
        <v>138</v>
      </c>
      <c r="D27" s="46"/>
      <c r="E27" s="208"/>
      <c r="F27" s="225"/>
      <c r="G27" s="225"/>
      <c r="H27" s="226"/>
      <c r="I27" s="227"/>
      <c r="J27" s="115"/>
      <c r="K27" s="115"/>
    </row>
    <row r="28" spans="1:11" s="2" customFormat="1" ht="13.9" customHeight="1" x14ac:dyDescent="0.2">
      <c r="A28" s="1" t="s">
        <v>139</v>
      </c>
      <c r="C28" s="212" t="s">
        <v>140</v>
      </c>
      <c r="D28" s="213"/>
      <c r="E28" s="213"/>
      <c r="F28" s="214">
        <f>SUMIFS([1]Donnees!H$4:H$999408,[1]Donnees!$C$4:$C$999408,A28)</f>
        <v>0</v>
      </c>
      <c r="G28" s="214">
        <f>SUMIFS([1]Donnees!K$4:K$999408,[1]Donnees!$C$4:$C$999408,A28)</f>
        <v>0</v>
      </c>
      <c r="H28" s="215">
        <f t="shared" ref="H28:H41" si="4">F28-G28</f>
        <v>0</v>
      </c>
      <c r="I28" s="216" t="str">
        <f t="shared" ref="I28:I41" si="5">IF(OR(G28=0,AND(F28&gt;0,G28&lt;0),AND(F28&lt;0,G28&gt;0)),"NA",IF(AND(ABS(H28/G28)&lt;$Z$2,ABS(H28)&lt;$Z$1),"NS",IF(H28&lt;0,H28/ABS(G28),H28/ABS(G28))))</f>
        <v>NA</v>
      </c>
      <c r="J28" s="115"/>
      <c r="K28" s="115"/>
    </row>
    <row r="29" spans="1:11" s="2" customFormat="1" x14ac:dyDescent="0.2">
      <c r="A29" s="1" t="s">
        <v>141</v>
      </c>
      <c r="C29" s="212" t="s">
        <v>142</v>
      </c>
      <c r="D29" s="213"/>
      <c r="E29" s="213"/>
      <c r="F29" s="214">
        <f>SUMIFS([1]Donnees!H$4:H$999408,[1]Donnees!$C$4:$C$999408,A29)</f>
        <v>0</v>
      </c>
      <c r="G29" s="214">
        <f>SUMIFS([1]Donnees!K$4:K$999408,[1]Donnees!$C$4:$C$999408,A29)</f>
        <v>0</v>
      </c>
      <c r="H29" s="215">
        <f t="shared" si="4"/>
        <v>0</v>
      </c>
      <c r="I29" s="216" t="str">
        <f t="shared" si="5"/>
        <v>NA</v>
      </c>
      <c r="J29" s="115"/>
      <c r="K29" s="115"/>
    </row>
    <row r="30" spans="1:11" s="2" customFormat="1" x14ac:dyDescent="0.2">
      <c r="A30" s="1" t="s">
        <v>143</v>
      </c>
      <c r="C30" s="217" t="s">
        <v>144</v>
      </c>
      <c r="D30" s="218"/>
      <c r="E30" s="218"/>
      <c r="F30" s="104">
        <f>SUMIFS([1]Donnees!H$4:H$999408,[1]Donnees!$C$4:$C$999408,A30)</f>
        <v>0</v>
      </c>
      <c r="G30" s="104">
        <f>SUMIFS([1]Donnees!K$4:K$999408,[1]Donnees!$C$4:$C$999408,A30)</f>
        <v>0</v>
      </c>
      <c r="H30" s="105">
        <f t="shared" si="4"/>
        <v>0</v>
      </c>
      <c r="I30" s="106" t="str">
        <f t="shared" si="5"/>
        <v>NA</v>
      </c>
      <c r="J30" s="115"/>
      <c r="K30" s="115"/>
    </row>
    <row r="31" spans="1:11" s="2" customFormat="1" x14ac:dyDescent="0.2">
      <c r="A31" s="1" t="s">
        <v>145</v>
      </c>
      <c r="C31" s="212"/>
      <c r="D31" s="213" t="s">
        <v>146</v>
      </c>
      <c r="E31" s="213"/>
      <c r="F31" s="104">
        <f>SUMIFS([1]Donnees!H$4:H$999408,[1]Donnees!$C$4:$C$999408,A31)</f>
        <v>0</v>
      </c>
      <c r="G31" s="104">
        <f>SUMIFS([1]Donnees!K$4:K$999408,[1]Donnees!$C$4:$C$999408,A31)</f>
        <v>0</v>
      </c>
      <c r="H31" s="105">
        <f t="shared" si="4"/>
        <v>0</v>
      </c>
      <c r="I31" s="106" t="str">
        <f t="shared" si="5"/>
        <v>NA</v>
      </c>
      <c r="J31" s="115"/>
      <c r="K31" s="115"/>
    </row>
    <row r="32" spans="1:11" s="2" customFormat="1" x14ac:dyDescent="0.2">
      <c r="A32" s="1" t="s">
        <v>147</v>
      </c>
      <c r="C32" s="217" t="s">
        <v>148</v>
      </c>
      <c r="D32" s="218"/>
      <c r="E32" s="218"/>
      <c r="F32" s="104">
        <f>SUMIFS([1]Donnees!H$4:H$999408,[1]Donnees!$C$4:$C$999408,A32)</f>
        <v>477782.64</v>
      </c>
      <c r="G32" s="104">
        <f>SUMIFS([1]Donnees!K$4:K$999408,[1]Donnees!$C$4:$C$999408,A32)</f>
        <v>472857.73000000004</v>
      </c>
      <c r="H32" s="105">
        <f t="shared" si="4"/>
        <v>4924.9099999999744</v>
      </c>
      <c r="I32" s="106">
        <f t="shared" si="5"/>
        <v>1.0415204590183974E-2</v>
      </c>
      <c r="J32" s="115"/>
      <c r="K32" s="115"/>
    </row>
    <row r="33" spans="1:11" s="2" customFormat="1" x14ac:dyDescent="0.2">
      <c r="A33" s="1" t="s">
        <v>149</v>
      </c>
      <c r="C33" s="212" t="s">
        <v>150</v>
      </c>
      <c r="D33" s="213"/>
      <c r="E33" s="213"/>
      <c r="F33" s="104">
        <f>SUMIFS([1]Donnees!H$4:H$999408,[1]Donnees!$C$4:$C$999408,A33)</f>
        <v>724032</v>
      </c>
      <c r="G33" s="104">
        <f>SUMIFS([1]Donnees!K$4:K$999408,[1]Donnees!$C$4:$C$999408,A33)</f>
        <v>849879</v>
      </c>
      <c r="H33" s="105">
        <f t="shared" si="4"/>
        <v>-125847</v>
      </c>
      <c r="I33" s="106">
        <f t="shared" si="5"/>
        <v>-0.14807637322489436</v>
      </c>
      <c r="J33" s="79"/>
      <c r="K33" s="79"/>
    </row>
    <row r="34" spans="1:11" s="2" customFormat="1" x14ac:dyDescent="0.2">
      <c r="A34" s="1" t="s">
        <v>151</v>
      </c>
      <c r="C34" s="212" t="s">
        <v>152</v>
      </c>
      <c r="D34" s="213"/>
      <c r="E34" s="213"/>
      <c r="F34" s="104">
        <f>SUMIFS([1]Donnees!H$4:H$999408,[1]Donnees!$C$4:$C$999408,A34)</f>
        <v>0</v>
      </c>
      <c r="G34" s="104">
        <f>SUMIFS([1]Donnees!K$4:K$999408,[1]Donnees!$C$4:$C$999408,A34)</f>
        <v>0</v>
      </c>
      <c r="H34" s="105">
        <f t="shared" si="4"/>
        <v>0</v>
      </c>
      <c r="I34" s="106" t="str">
        <f t="shared" si="5"/>
        <v>NA</v>
      </c>
      <c r="J34" s="79"/>
      <c r="K34" s="79"/>
    </row>
    <row r="35" spans="1:11" s="2" customFormat="1" x14ac:dyDescent="0.2">
      <c r="A35" s="1" t="s">
        <v>153</v>
      </c>
      <c r="C35" s="217" t="s">
        <v>154</v>
      </c>
      <c r="D35" s="218"/>
      <c r="E35" s="218"/>
      <c r="F35" s="104">
        <f>SUMIFS([1]Donnees!H$4:H$999408,[1]Donnees!$C$4:$C$999408,A35)</f>
        <v>0</v>
      </c>
      <c r="G35" s="104">
        <f>SUMIFS([1]Donnees!K$4:K$999408,[1]Donnees!$C$4:$C$999408,A35)</f>
        <v>0</v>
      </c>
      <c r="H35" s="105">
        <f t="shared" si="4"/>
        <v>0</v>
      </c>
      <c r="I35" s="106" t="str">
        <f t="shared" si="5"/>
        <v>NA</v>
      </c>
      <c r="J35" s="79"/>
      <c r="K35" s="79"/>
    </row>
    <row r="36" spans="1:11" s="2" customFormat="1" x14ac:dyDescent="0.2">
      <c r="A36" s="1" t="s">
        <v>155</v>
      </c>
      <c r="C36" s="212" t="s">
        <v>156</v>
      </c>
      <c r="D36" s="213"/>
      <c r="E36" s="213"/>
      <c r="F36" s="104">
        <f>SUMIFS([1]Donnees!H$4:H$999408,[1]Donnees!$C$4:$C$999408,A36)</f>
        <v>123282894.12</v>
      </c>
      <c r="G36" s="104">
        <f>SUMIFS([1]Donnees!K$4:K$999408,[1]Donnees!$C$4:$C$999408,A36)</f>
        <v>117946636.28</v>
      </c>
      <c r="H36" s="105">
        <f t="shared" si="4"/>
        <v>5336257.8400000036</v>
      </c>
      <c r="I36" s="106">
        <f t="shared" si="5"/>
        <v>4.5242984525069183E-2</v>
      </c>
      <c r="J36" s="79"/>
      <c r="K36" s="79"/>
    </row>
    <row r="37" spans="1:11" s="2" customFormat="1" x14ac:dyDescent="0.2">
      <c r="A37" s="1" t="s">
        <v>157</v>
      </c>
      <c r="C37" s="217" t="s">
        <v>158</v>
      </c>
      <c r="D37" s="218"/>
      <c r="E37" s="218"/>
      <c r="F37" s="104">
        <f>SUMIFS([1]Donnees!H$4:H$999408,[1]Donnees!$C$4:$C$999408,A37)</f>
        <v>0</v>
      </c>
      <c r="G37" s="104">
        <f>SUMIFS([1]Donnees!K$4:K$999408,[1]Donnees!$C$4:$C$999408,A37)</f>
        <v>0</v>
      </c>
      <c r="H37" s="105">
        <f t="shared" si="4"/>
        <v>0</v>
      </c>
      <c r="I37" s="106" t="str">
        <f t="shared" si="5"/>
        <v>NA</v>
      </c>
      <c r="J37" s="79"/>
      <c r="K37" s="79"/>
    </row>
    <row r="38" spans="1:11" s="2" customFormat="1" x14ac:dyDescent="0.2">
      <c r="A38" s="1" t="s">
        <v>159</v>
      </c>
      <c r="C38" s="212" t="s">
        <v>160</v>
      </c>
      <c r="D38" s="213"/>
      <c r="E38" s="213"/>
      <c r="F38" s="104">
        <f>SUMIFS([1]Donnees!H$4:H$999408,[1]Donnees!$C$4:$C$999408,A38)</f>
        <v>0</v>
      </c>
      <c r="G38" s="104">
        <f>SUMIFS([1]Donnees!K$4:K$999408,[1]Donnees!$C$4:$C$999408,A38)</f>
        <v>0</v>
      </c>
      <c r="H38" s="105">
        <f t="shared" si="4"/>
        <v>0</v>
      </c>
      <c r="I38" s="106" t="str">
        <f t="shared" si="5"/>
        <v>NA</v>
      </c>
      <c r="J38" s="79"/>
      <c r="K38" s="79"/>
    </row>
    <row r="39" spans="1:11" s="2" customFormat="1" x14ac:dyDescent="0.2">
      <c r="A39" s="1" t="s">
        <v>161</v>
      </c>
      <c r="C39" s="217" t="s">
        <v>162</v>
      </c>
      <c r="D39" s="218"/>
      <c r="E39" s="218"/>
      <c r="F39" s="104">
        <f>SUMIFS([1]Donnees!H$4:H$999408,[1]Donnees!$C$4:$C$999408,A39)</f>
        <v>0</v>
      </c>
      <c r="G39" s="104">
        <f>SUMIFS([1]Donnees!K$4:K$999408,[1]Donnees!$C$4:$C$999408,A39)</f>
        <v>0</v>
      </c>
      <c r="H39" s="105">
        <f t="shared" si="4"/>
        <v>0</v>
      </c>
      <c r="I39" s="106" t="str">
        <f t="shared" si="5"/>
        <v>NA</v>
      </c>
      <c r="J39" s="79"/>
      <c r="K39" s="79"/>
    </row>
    <row r="40" spans="1:11" s="2" customFormat="1" x14ac:dyDescent="0.2">
      <c r="A40" s="1" t="s">
        <v>163</v>
      </c>
      <c r="C40" s="212" t="s">
        <v>164</v>
      </c>
      <c r="D40" s="213"/>
      <c r="E40" s="213"/>
      <c r="F40" s="104">
        <f>SUMIFS([1]Donnees!H$4:H$999408,[1]Donnees!$C$4:$C$999408,A40)</f>
        <v>0</v>
      </c>
      <c r="G40" s="104">
        <f>SUMIFS([1]Donnees!K$4:K$999408,[1]Donnees!$C$4:$C$999408,A40)</f>
        <v>0</v>
      </c>
      <c r="H40" s="105">
        <f t="shared" si="4"/>
        <v>0</v>
      </c>
      <c r="I40" s="106" t="str">
        <f t="shared" si="5"/>
        <v>NA</v>
      </c>
      <c r="J40" s="79"/>
      <c r="K40" s="79"/>
    </row>
    <row r="41" spans="1:11" s="2" customFormat="1" x14ac:dyDescent="0.2">
      <c r="A41" s="1"/>
      <c r="C41" s="221"/>
      <c r="D41" s="222"/>
      <c r="E41" s="223" t="s">
        <v>165</v>
      </c>
      <c r="F41" s="224">
        <f>SUM(F28:F30)+SUM(F32:F40)</f>
        <v>124484708.76000001</v>
      </c>
      <c r="G41" s="224">
        <f>SUM(G28:G30)+SUM(G32:G40)</f>
        <v>119269373.01000001</v>
      </c>
      <c r="H41" s="135">
        <f t="shared" si="4"/>
        <v>5215335.75</v>
      </c>
      <c r="I41" s="136">
        <f t="shared" si="5"/>
        <v>4.3727367876434851E-2</v>
      </c>
      <c r="J41" s="137" t="str">
        <f>IF(ROUND(F41,2)&lt;&gt;ROUND(SUM(F29:F40)-F31,2),"F","")</f>
        <v/>
      </c>
      <c r="K41" s="137" t="str">
        <f>IF(ROUND(G41,2)&lt;&gt;ROUND(SUM(G29:G40)-G31,2),"F","")</f>
        <v/>
      </c>
    </row>
    <row r="42" spans="1:11" s="2" customFormat="1" ht="16.5" customHeight="1" x14ac:dyDescent="0.2">
      <c r="A42" s="1"/>
      <c r="C42" s="231" t="s">
        <v>166</v>
      </c>
      <c r="D42" s="232"/>
      <c r="E42" s="233"/>
      <c r="F42" s="225"/>
      <c r="G42" s="225"/>
      <c r="H42" s="226"/>
      <c r="I42" s="227"/>
      <c r="J42" s="79"/>
      <c r="K42" s="79"/>
    </row>
    <row r="43" spans="1:11" s="2" customFormat="1" ht="14.25" customHeight="1" x14ac:dyDescent="0.2">
      <c r="A43" s="1" t="s">
        <v>167</v>
      </c>
      <c r="C43" s="212" t="s">
        <v>168</v>
      </c>
      <c r="D43" s="213"/>
      <c r="E43" s="213"/>
      <c r="F43" s="214">
        <f>SUMIFS([1]Donnees!H$4:H$999408,[1]Donnees!$C$4:$C$999408,A43)</f>
        <v>2040695.44</v>
      </c>
      <c r="G43" s="214">
        <f>SUMIFS([1]Donnees!K$4:K$999408,[1]Donnees!$C$4:$C$999408,A43)</f>
        <v>2107256.4300000002</v>
      </c>
      <c r="H43" s="215">
        <f t="shared" ref="H43:H56" si="6">F43-G43</f>
        <v>-66560.990000000224</v>
      </c>
      <c r="I43" s="216">
        <f t="shared" ref="I43:I56" si="7">IF(OR(G43=0,AND(F43&gt;0,G43&lt;0),AND(F43&lt;0,G43&gt;0)),"NA",IF(AND(ABS(H43/G43)&lt;$Z$2,ABS(H43)&lt;$Z$1),"NS",IF(H43&lt;0,H43/ABS(G43),H43/ABS(G43))))</f>
        <v>-3.1586563957002718E-2</v>
      </c>
      <c r="J43" s="79"/>
      <c r="K43" s="79"/>
    </row>
    <row r="44" spans="1:11" s="80" customFormat="1" ht="14.25" customHeight="1" x14ac:dyDescent="0.2">
      <c r="A44" s="1" t="s">
        <v>169</v>
      </c>
      <c r="C44" s="234"/>
      <c r="D44" s="235" t="s">
        <v>170</v>
      </c>
      <c r="E44" s="235"/>
      <c r="F44" s="112">
        <f>SUMIFS([1]Donnees!H$4:H$999408,[1]Donnees!$C$4:$C$999408,A44)</f>
        <v>1999736.15</v>
      </c>
      <c r="G44" s="112">
        <f>SUMIFS([1]Donnees!K$4:K$999408,[1]Donnees!$C$4:$C$999408,A44)</f>
        <v>2074787.81</v>
      </c>
      <c r="H44" s="113">
        <f t="shared" si="6"/>
        <v>-75051.660000000149</v>
      </c>
      <c r="I44" s="114">
        <f t="shared" si="7"/>
        <v>-3.6173173776262037E-2</v>
      </c>
      <c r="J44" s="79"/>
      <c r="K44" s="79"/>
    </row>
    <row r="45" spans="1:11" s="2" customFormat="1" ht="14.25" customHeight="1" x14ac:dyDescent="0.2">
      <c r="A45" s="1" t="s">
        <v>171</v>
      </c>
      <c r="C45" s="217" t="s">
        <v>172</v>
      </c>
      <c r="D45" s="218"/>
      <c r="E45" s="218"/>
      <c r="F45" s="104">
        <f>SUMIFS([1]Donnees!H$4:H$999408,[1]Donnees!$C$4:$C$999408,A45)</f>
        <v>13250408.49</v>
      </c>
      <c r="G45" s="104">
        <f>SUMIFS([1]Donnees!K$4:K$999408,[1]Donnees!$C$4:$C$999408,A45)</f>
        <v>15763439.15</v>
      </c>
      <c r="H45" s="105">
        <f t="shared" si="6"/>
        <v>-2513030.66</v>
      </c>
      <c r="I45" s="106">
        <f t="shared" si="7"/>
        <v>-0.15942147117052183</v>
      </c>
      <c r="J45" s="79"/>
      <c r="K45" s="79"/>
    </row>
    <row r="46" spans="1:11" s="2" customFormat="1" ht="14.25" customHeight="1" x14ac:dyDescent="0.2">
      <c r="A46" s="1" t="s">
        <v>173</v>
      </c>
      <c r="C46" s="217" t="s">
        <v>174</v>
      </c>
      <c r="D46" s="218"/>
      <c r="E46" s="218"/>
      <c r="F46" s="104">
        <f>SUMIFS([1]Donnees!H$4:H$999408,[1]Donnees!$C$4:$C$999408,A46)</f>
        <v>0</v>
      </c>
      <c r="G46" s="104">
        <f>SUMIFS([1]Donnees!K$4:K$999408,[1]Donnees!$C$4:$C$999408,A46)</f>
        <v>0</v>
      </c>
      <c r="H46" s="105">
        <f t="shared" si="6"/>
        <v>0</v>
      </c>
      <c r="I46" s="106" t="str">
        <f t="shared" si="7"/>
        <v>NA</v>
      </c>
      <c r="J46" s="79"/>
      <c r="K46" s="79"/>
    </row>
    <row r="47" spans="1:11" s="2" customFormat="1" ht="14.25" customHeight="1" x14ac:dyDescent="0.2">
      <c r="A47" s="1" t="s">
        <v>175</v>
      </c>
      <c r="C47" s="217" t="s">
        <v>176</v>
      </c>
      <c r="D47" s="218"/>
      <c r="E47" s="218"/>
      <c r="F47" s="104">
        <f>SUMIFS([1]Donnees!H$4:H$999408,[1]Donnees!$C$4:$C$999408,A47)</f>
        <v>1246557</v>
      </c>
      <c r="G47" s="104">
        <f>SUMIFS([1]Donnees!K$4:K$999408,[1]Donnees!$C$4:$C$999408,A47)</f>
        <v>1252671.6299999999</v>
      </c>
      <c r="H47" s="105">
        <f t="shared" si="6"/>
        <v>-6114.6299999998882</v>
      </c>
      <c r="I47" s="106">
        <f t="shared" si="7"/>
        <v>-4.8812712394547394E-3</v>
      </c>
      <c r="J47" s="79"/>
      <c r="K47" s="79"/>
    </row>
    <row r="48" spans="1:11" s="2" customFormat="1" ht="14.25" customHeight="1" x14ac:dyDescent="0.2">
      <c r="A48" s="1" t="s">
        <v>177</v>
      </c>
      <c r="C48" s="217" t="s">
        <v>178</v>
      </c>
      <c r="D48" s="218"/>
      <c r="E48" s="218"/>
      <c r="F48" s="104">
        <f>SUMIFS([1]Donnees!H$4:H$999408,[1]Donnees!$C$4:$C$999408,A48)</f>
        <v>0</v>
      </c>
      <c r="G48" s="104">
        <f>SUMIFS([1]Donnees!K$4:K$999408,[1]Donnees!$C$4:$C$999408,A48)</f>
        <v>0</v>
      </c>
      <c r="H48" s="105">
        <f t="shared" si="6"/>
        <v>0</v>
      </c>
      <c r="I48" s="106" t="str">
        <f t="shared" si="7"/>
        <v>NA</v>
      </c>
      <c r="J48" s="79"/>
      <c r="K48" s="79"/>
    </row>
    <row r="49" spans="1:14" s="2" customFormat="1" ht="14.25" customHeight="1" x14ac:dyDescent="0.2">
      <c r="A49" s="1" t="s">
        <v>179</v>
      </c>
      <c r="C49" s="217" t="s">
        <v>180</v>
      </c>
      <c r="D49" s="218"/>
      <c r="E49" s="218"/>
      <c r="F49" s="104">
        <f>SUMIFS([1]Donnees!H$4:H$999408,[1]Donnees!$C$4:$C$999408,A49)</f>
        <v>5792378.3100000005</v>
      </c>
      <c r="G49" s="104">
        <f>SUMIFS([1]Donnees!K$4:K$999408,[1]Donnees!$C$4:$C$999408,A49)</f>
        <v>6143511.2399999993</v>
      </c>
      <c r="H49" s="105">
        <f t="shared" si="6"/>
        <v>-351132.92999999877</v>
      </c>
      <c r="I49" s="106">
        <f t="shared" si="7"/>
        <v>-5.7155088724147728E-2</v>
      </c>
      <c r="J49" s="79"/>
      <c r="K49" s="79"/>
    </row>
    <row r="50" spans="1:14" s="2" customFormat="1" ht="14.25" customHeight="1" x14ac:dyDescent="0.2">
      <c r="A50" s="1" t="s">
        <v>181</v>
      </c>
      <c r="C50" s="217" t="s">
        <v>182</v>
      </c>
      <c r="D50" s="218"/>
      <c r="E50" s="218"/>
      <c r="F50" s="104">
        <f>SUMIFS([1]Donnees!H$4:H$999408,[1]Donnees!$C$4:$C$999408,A50)</f>
        <v>5111866.3100000005</v>
      </c>
      <c r="G50" s="104">
        <f>SUMIFS([1]Donnees!K$4:K$999408,[1]Donnees!$C$4:$C$999408,A50)</f>
        <v>5451125.6900000004</v>
      </c>
      <c r="H50" s="105">
        <f t="shared" si="6"/>
        <v>-339259.37999999989</v>
      </c>
      <c r="I50" s="106">
        <f t="shared" si="7"/>
        <v>-6.2236572644502691E-2</v>
      </c>
      <c r="J50" s="79"/>
      <c r="K50" s="79"/>
    </row>
    <row r="51" spans="1:14" s="2" customFormat="1" ht="14.25" customHeight="1" x14ac:dyDescent="0.2">
      <c r="A51" s="1" t="s">
        <v>183</v>
      </c>
      <c r="C51" s="217" t="s">
        <v>184</v>
      </c>
      <c r="D51" s="218"/>
      <c r="E51" s="218"/>
      <c r="F51" s="104">
        <f>SUMIFS([1]Donnees!H$4:H$999408,[1]Donnees!$C$4:$C$999408,A51)</f>
        <v>1139670.23</v>
      </c>
      <c r="G51" s="104">
        <f>SUMIFS([1]Donnees!K$4:K$999408,[1]Donnees!$C$4:$C$999408,A51)+53.98</f>
        <v>1175391.27</v>
      </c>
      <c r="H51" s="105">
        <f t="shared" si="6"/>
        <v>-35721.040000000037</v>
      </c>
      <c r="I51" s="106">
        <f t="shared" si="7"/>
        <v>-3.0390765110923479E-2</v>
      </c>
      <c r="J51" s="79"/>
      <c r="K51" s="79"/>
    </row>
    <row r="52" spans="1:14" s="2" customFormat="1" ht="14.25" customHeight="1" x14ac:dyDescent="0.2">
      <c r="A52" s="1" t="s">
        <v>185</v>
      </c>
      <c r="C52" s="217" t="s">
        <v>186</v>
      </c>
      <c r="D52" s="218"/>
      <c r="E52" s="218"/>
      <c r="F52" s="104">
        <f>SUMIFS([1]Donnees!H$4:H$999408,[1]Donnees!$C$4:$C$999408,A52)</f>
        <v>3429272.58</v>
      </c>
      <c r="G52" s="104">
        <f>SUMIFS([1]Donnees!K$4:K$999408,[1]Donnees!$C$4:$C$999408,A52)+1109715.05</f>
        <v>4139197.37</v>
      </c>
      <c r="H52" s="105">
        <f t="shared" si="6"/>
        <v>-709924.79</v>
      </c>
      <c r="I52" s="106">
        <f t="shared" si="7"/>
        <v>-0.171512669375319</v>
      </c>
      <c r="J52" s="79"/>
      <c r="K52" s="79"/>
    </row>
    <row r="53" spans="1:14" s="80" customFormat="1" ht="14.25" customHeight="1" x14ac:dyDescent="0.2">
      <c r="A53" s="1" t="s">
        <v>187</v>
      </c>
      <c r="C53" s="234"/>
      <c r="D53" s="235" t="s">
        <v>188</v>
      </c>
      <c r="E53" s="235"/>
      <c r="F53" s="112">
        <f>SUMIFS([1]Donnees!H$4:H$999408,[1]Donnees!$C$4:$C$999408,A53)</f>
        <v>3429272.08</v>
      </c>
      <c r="G53" s="112">
        <f>SUMIFS([1]Donnees!K$4:K$999408,[1]Donnees!$C$4:$C$999408,A53)</f>
        <v>3029482.32</v>
      </c>
      <c r="H53" s="113">
        <f t="shared" si="6"/>
        <v>399789.76000000024</v>
      </c>
      <c r="I53" s="114">
        <f t="shared" si="7"/>
        <v>0.13196636183042662</v>
      </c>
      <c r="J53" s="79"/>
      <c r="K53" s="79"/>
    </row>
    <row r="54" spans="1:14" s="2" customFormat="1" ht="14.25" customHeight="1" x14ac:dyDescent="0.2">
      <c r="A54" s="1" t="s">
        <v>189</v>
      </c>
      <c r="C54" s="217" t="s">
        <v>190</v>
      </c>
      <c r="D54" s="218"/>
      <c r="E54" s="218"/>
      <c r="F54" s="104">
        <f>SUMIFS([1]Donnees!H$4:H$999408,[1]Donnees!$C$4:$C$999408,A54)</f>
        <v>746981.35</v>
      </c>
      <c r="G54" s="104">
        <f>SUMIFS([1]Donnees!K$4:K$999408,[1]Donnees!$C$4:$C$999408,A54)+500</f>
        <v>546711.5199999999</v>
      </c>
      <c r="H54" s="105">
        <f t="shared" si="6"/>
        <v>200269.83000000007</v>
      </c>
      <c r="I54" s="106">
        <f t="shared" si="7"/>
        <v>0.36631719412095087</v>
      </c>
      <c r="J54" s="79"/>
      <c r="K54" s="79"/>
    </row>
    <row r="55" spans="1:14" s="2" customFormat="1" ht="14.25" customHeight="1" x14ac:dyDescent="0.2">
      <c r="A55" s="1" t="s">
        <v>191</v>
      </c>
      <c r="C55" s="217" t="s">
        <v>192</v>
      </c>
      <c r="D55" s="218"/>
      <c r="E55" s="218"/>
      <c r="F55" s="104">
        <f>SUMIFS([1]Donnees!H$4:H$999408,[1]Donnees!$C$4:$C$999408,A55)+726517.03</f>
        <v>876141.44000000006</v>
      </c>
      <c r="G55" s="104">
        <f>SUMIFS([1]Donnees!K$4:K$999408,[1]Donnees!$C$4:$C$999408,A55)+663878.35-30442.49</f>
        <v>840051.57</v>
      </c>
      <c r="H55" s="105">
        <f t="shared" si="6"/>
        <v>36089.870000000112</v>
      </c>
      <c r="I55" s="106">
        <f t="shared" si="7"/>
        <v>4.2961493423552689E-2</v>
      </c>
      <c r="J55" s="79"/>
      <c r="K55" s="79"/>
    </row>
    <row r="56" spans="1:14" s="2" customFormat="1" ht="14.25" customHeight="1" x14ac:dyDescent="0.2">
      <c r="A56" s="1" t="s">
        <v>193</v>
      </c>
      <c r="C56" s="217" t="s">
        <v>194</v>
      </c>
      <c r="D56" s="218"/>
      <c r="E56" s="218"/>
      <c r="F56" s="104">
        <f>SUMIFS([1]Donnees!H$4:H$999408,[1]Donnees!$C$4:$C$999408,A56)</f>
        <v>1083190.04</v>
      </c>
      <c r="G56" s="104">
        <f>SUMIFS([1]Donnees!K$4:K$999408,[1]Donnees!$C$4:$C$999408,A56)</f>
        <v>827839.4</v>
      </c>
      <c r="H56" s="105">
        <f t="shared" si="6"/>
        <v>255350.64</v>
      </c>
      <c r="I56" s="106">
        <f t="shared" si="7"/>
        <v>0.3084543209709516</v>
      </c>
      <c r="J56" s="79"/>
      <c r="K56" s="79"/>
      <c r="N56" s="236"/>
    </row>
    <row r="57" spans="1:14" s="2" customFormat="1" ht="14.25" customHeight="1" x14ac:dyDescent="0.2">
      <c r="A57" s="1"/>
      <c r="C57" s="217" t="s">
        <v>195</v>
      </c>
      <c r="D57" s="218"/>
      <c r="E57" s="218"/>
      <c r="F57" s="104"/>
      <c r="G57" s="104"/>
      <c r="H57" s="105"/>
      <c r="I57" s="106"/>
      <c r="J57" s="79"/>
      <c r="K57" s="79"/>
    </row>
    <row r="58" spans="1:14" s="2" customFormat="1" ht="14.25" customHeight="1" x14ac:dyDescent="0.2">
      <c r="A58" s="1" t="s">
        <v>196</v>
      </c>
      <c r="C58" s="217"/>
      <c r="D58" s="218" t="s">
        <v>99</v>
      </c>
      <c r="E58" s="218"/>
      <c r="F58" s="104">
        <f>SUMIFS([1]Donnees!H$4:H$999408,[1]Donnees!$C$4:$C$999408,A58)</f>
        <v>3080</v>
      </c>
      <c r="G58" s="104">
        <f>SUMIFS([1]Donnees!K$4:K$999408,[1]Donnees!$C$4:$C$999408,A58)</f>
        <v>1550</v>
      </c>
      <c r="H58" s="105">
        <f t="shared" ref="H58:H60" si="8">F58-G58</f>
        <v>1530</v>
      </c>
      <c r="I58" s="106">
        <f t="shared" ref="I58:I60" si="9">IF(OR(G58=0,AND(F58&gt;0,G58&lt;0),AND(F58&lt;0,G58&gt;0)),"NA",IF(AND(ABS(H58/G58)&lt;$Z$2,ABS(H58)&lt;$Z$1),"NS",IF(H58&lt;0,H58/ABS(G58),H58/ABS(G58))))</f>
        <v>0.98709677419354835</v>
      </c>
      <c r="J58" s="79"/>
      <c r="K58" s="79"/>
    </row>
    <row r="59" spans="1:14" s="2" customFormat="1" x14ac:dyDescent="0.2">
      <c r="A59" s="1"/>
      <c r="C59" s="221"/>
      <c r="D59" s="222"/>
      <c r="E59" s="223" t="s">
        <v>197</v>
      </c>
      <c r="F59" s="224">
        <f>F43+SUM(F45:F52)+SUM(F54:F56)+F58</f>
        <v>34720241.190000005</v>
      </c>
      <c r="G59" s="224">
        <f>G43+SUM(G45:G52)+SUM(G54:G56)+G58</f>
        <v>38248745.270000003</v>
      </c>
      <c r="H59" s="135">
        <f t="shared" si="8"/>
        <v>-3528504.0799999982</v>
      </c>
      <c r="I59" s="136">
        <f t="shared" si="9"/>
        <v>-9.225149884243504E-2</v>
      </c>
      <c r="J59" s="137" t="str">
        <f>IF(ROUND(F59,2)&lt;&gt;ROUND(F43+F45+F47+F48+F49+F50+F51+F52+F54+F55+F56+F58,2),"F","")</f>
        <v/>
      </c>
      <c r="K59" s="137" t="str">
        <f>IF(ROUND(G59,2)&lt;&gt;ROUND(G43+G45+G47+G48+G49+G50+G51+G52+G54+G55+G56+G58,2),"F","")</f>
        <v/>
      </c>
    </row>
    <row r="60" spans="1:14" s="245" customFormat="1" ht="17.25" customHeight="1" thickBot="1" x14ac:dyDescent="0.25">
      <c r="A60" s="237"/>
      <c r="B60" s="238"/>
      <c r="C60" s="239" t="s">
        <v>198</v>
      </c>
      <c r="D60" s="240"/>
      <c r="E60" s="241"/>
      <c r="F60" s="242">
        <f>F17+F26+F41+F59</f>
        <v>196353916.95000002</v>
      </c>
      <c r="G60" s="242">
        <f>G17+G26+G41+G59</f>
        <v>191382454.57000005</v>
      </c>
      <c r="H60" s="243">
        <f t="shared" si="8"/>
        <v>4971462.3799999654</v>
      </c>
      <c r="I60" s="244">
        <f t="shared" si="9"/>
        <v>2.5976583857542715E-2</v>
      </c>
      <c r="J60" s="137" t="str">
        <f>IF(ROUND(F60,2)&lt;&gt;ROUND(F59+F41+F26+F17,2),"F","")</f>
        <v/>
      </c>
      <c r="K60" s="137" t="str">
        <f>IF(ROUND(G60,2)&lt;&gt;ROUND(G59+G41+G26+G17,2),"F","")</f>
        <v/>
      </c>
    </row>
    <row r="61" spans="1:14" s="247" customFormat="1" x14ac:dyDescent="0.2">
      <c r="A61" s="246"/>
      <c r="J61" s="6"/>
      <c r="K61" s="6"/>
    </row>
    <row r="62" spans="1:14" s="247" customFormat="1" x14ac:dyDescent="0.2">
      <c r="A62" s="246"/>
      <c r="J62" s="6"/>
      <c r="K62" s="6"/>
    </row>
    <row r="63" spans="1:14" x14ac:dyDescent="0.2">
      <c r="B63" s="247"/>
      <c r="C63" s="247"/>
      <c r="D63" s="247"/>
      <c r="E63" s="247"/>
      <c r="F63" s="247"/>
      <c r="G63" s="247"/>
      <c r="H63" s="247"/>
      <c r="I63" s="247"/>
    </row>
    <row r="64" spans="1:14" x14ac:dyDescent="0.2">
      <c r="B64" s="247"/>
      <c r="C64" s="247"/>
      <c r="D64" s="247"/>
      <c r="E64" s="247"/>
      <c r="F64" s="247"/>
      <c r="G64" s="247"/>
      <c r="H64" s="247"/>
      <c r="I64" s="247"/>
    </row>
    <row r="65" spans="1:9" x14ac:dyDescent="0.2">
      <c r="A65" s="248"/>
      <c r="B65" s="247"/>
      <c r="C65" s="247"/>
      <c r="D65" s="247"/>
      <c r="E65" s="247"/>
      <c r="F65" s="247"/>
      <c r="G65" s="247"/>
      <c r="H65" s="247"/>
      <c r="I65" s="247"/>
    </row>
    <row r="66" spans="1:9" x14ac:dyDescent="0.2">
      <c r="B66" s="247"/>
      <c r="C66" s="247"/>
      <c r="D66" s="247"/>
      <c r="E66" s="247"/>
      <c r="F66" s="247"/>
      <c r="G66" s="247"/>
      <c r="H66" s="247"/>
      <c r="I66" s="247"/>
    </row>
    <row r="67" spans="1:9" x14ac:dyDescent="0.2">
      <c r="B67" s="247"/>
      <c r="C67" s="247"/>
      <c r="D67" s="247"/>
      <c r="E67" s="247"/>
      <c r="F67" s="247"/>
      <c r="G67" s="247"/>
      <c r="H67" s="247"/>
      <c r="I67" s="247"/>
    </row>
    <row r="68" spans="1:9" x14ac:dyDescent="0.2">
      <c r="B68" s="247"/>
      <c r="C68" s="247"/>
      <c r="D68" s="247"/>
      <c r="E68" s="247"/>
      <c r="F68" s="247"/>
      <c r="G68" s="247"/>
      <c r="H68" s="247"/>
      <c r="I68" s="247"/>
    </row>
    <row r="69" spans="1:9" x14ac:dyDescent="0.2">
      <c r="B69" s="247"/>
      <c r="C69" s="247"/>
      <c r="D69" s="247"/>
      <c r="E69" s="247"/>
      <c r="F69" s="247"/>
      <c r="G69" s="247"/>
      <c r="H69" s="247"/>
      <c r="I69" s="247"/>
    </row>
    <row r="70" spans="1:9" x14ac:dyDescent="0.2">
      <c r="B70" s="247"/>
      <c r="C70" s="247"/>
      <c r="D70" s="247"/>
      <c r="E70" s="247"/>
      <c r="F70" s="247"/>
      <c r="G70" s="247"/>
      <c r="H70" s="247"/>
      <c r="I70" s="247"/>
    </row>
    <row r="71" spans="1:9" x14ac:dyDescent="0.2">
      <c r="B71" s="247"/>
      <c r="C71" s="247"/>
      <c r="D71" s="247"/>
      <c r="E71" s="247"/>
      <c r="F71" s="247"/>
      <c r="G71" s="247"/>
      <c r="H71" s="247"/>
      <c r="I71" s="247"/>
    </row>
    <row r="72" spans="1:9" x14ac:dyDescent="0.2">
      <c r="B72" s="247"/>
      <c r="C72" s="247"/>
      <c r="D72" s="247"/>
      <c r="E72" s="247"/>
      <c r="F72" s="247"/>
      <c r="G72" s="247"/>
      <c r="H72" s="247"/>
      <c r="I72" s="247"/>
    </row>
  </sheetData>
  <sheetProtection formatCells="0" formatColumns="0" formatRows="0" insertColumns="0" insertRows="0" deleteColumns="0" deleteRows="0" sort="0" autoFilter="0"/>
  <mergeCells count="4">
    <mergeCell ref="C3:I3"/>
    <mergeCell ref="C4:I4"/>
    <mergeCell ref="C6:E7"/>
    <mergeCell ref="C60:E60"/>
  </mergeCells>
  <conditionalFormatting sqref="J2:K27 J29:K1048576">
    <cfRule type="containsText" dxfId="3" priority="3" operator="containsText" text="F">
      <formula>NOT(ISERROR(SEARCH("F",J2)))</formula>
    </cfRule>
  </conditionalFormatting>
  <conditionalFormatting sqref="K1">
    <cfRule type="containsText" dxfId="2" priority="2" operator="containsText" text="F">
      <formula>NOT(ISERROR(SEARCH("F",K1)))</formula>
    </cfRule>
  </conditionalFormatting>
  <conditionalFormatting sqref="J28:K28">
    <cfRule type="containsText" dxfId="1" priority="1" operator="containsText" text="F">
      <formula>NOT(ISERROR(SEARCH("F",J28)))</formula>
    </cfRule>
  </conditionalFormatting>
  <printOptions horizontalCentered="1"/>
  <pageMargins left="0.47244094488188981" right="0.31496062992125984" top="0.47244094488188981" bottom="0.78740157480314965" header="0.15748031496062992" footer="0.19685039370078741"/>
  <pageSetup paperSize="9" scale="86" orientation="portrait" useFirstPageNumber="1" horizontalDpi="4294967294" verticalDpi="4294967294" r:id="rId1"/>
  <headerFooter alignWithMargins="0">
    <oddFooter>&amp;L&amp;K000000&amp;A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57"/>
  <sheetViews>
    <sheetView tabSelected="1" workbookViewId="0">
      <pane ySplit="7" topLeftCell="A35" activePane="bottomLeft" state="frozen"/>
      <selection activeCell="G32" sqref="G32"/>
      <selection pane="bottomLeft" activeCell="B1" sqref="B1"/>
    </sheetView>
  </sheetViews>
  <sheetFormatPr baseColWidth="10" defaultColWidth="10.85546875" defaultRowHeight="15" x14ac:dyDescent="0.25"/>
  <cols>
    <col min="1" max="1" width="8.7109375" style="249" hidden="1" customWidth="1" collapsed="1"/>
    <col min="2" max="2" width="2" style="250" customWidth="1" collapsed="1"/>
    <col min="3" max="3" width="42.140625" style="250" customWidth="1" collapsed="1"/>
    <col min="4" max="4" width="16" style="251" customWidth="1" collapsed="1"/>
    <col min="5" max="5" width="16" style="250" customWidth="1" collapsed="1"/>
    <col min="6" max="6" width="14.140625" style="250" customWidth="1" collapsed="1"/>
    <col min="7" max="7" width="10" style="250" customWidth="1" collapsed="1"/>
    <col min="8" max="10" width="3.140625" style="79" customWidth="1" collapsed="1"/>
    <col min="11" max="16384" width="10.85546875" style="250" collapsed="1"/>
  </cols>
  <sheetData>
    <row r="1" spans="1:26" ht="15.75" x14ac:dyDescent="0.25">
      <c r="C1" s="3" t="str">
        <f>[1]Donnees!C1</f>
        <v>UGECAM BRETAGNE PAYS DE LA LOIRE</v>
      </c>
      <c r="G1" s="5" t="str">
        <f>CONCATENATE("No FINESS : ",[1]Donnees!E1)</f>
        <v>No FINESS : 44034</v>
      </c>
      <c r="X1" s="252"/>
      <c r="Y1" s="253" t="s">
        <v>0</v>
      </c>
      <c r="Z1" s="9">
        <v>100</v>
      </c>
    </row>
    <row r="2" spans="1:26" x14ac:dyDescent="0.25">
      <c r="H2" s="61"/>
      <c r="I2" s="61"/>
      <c r="J2" s="61"/>
      <c r="X2" s="252"/>
      <c r="Y2" s="253" t="s">
        <v>1</v>
      </c>
      <c r="Z2" s="13">
        <v>0.05</v>
      </c>
    </row>
    <row r="3" spans="1:26" ht="23.25" x14ac:dyDescent="0.25">
      <c r="C3" s="254" t="str">
        <f>CONCATENATE("COMPTE DE RESULTAT AU ",[1]Donnees!C2)</f>
        <v>COMPTE DE RESULTAT AU 31/12/2022</v>
      </c>
      <c r="D3" s="254"/>
      <c r="E3" s="254"/>
      <c r="F3" s="254"/>
      <c r="G3" s="254"/>
    </row>
    <row r="4" spans="1:26" ht="23.25" x14ac:dyDescent="0.35">
      <c r="A4" s="255"/>
      <c r="C4" s="19" t="str">
        <f>CONCATENATE([1]Donnees!$A$4," -  ",[1]Donnees!$B$4)</f>
        <v>ACTUG05 -  Activité BRPL</v>
      </c>
      <c r="D4" s="19"/>
      <c r="E4" s="19"/>
      <c r="F4" s="19"/>
      <c r="G4" s="19"/>
    </row>
    <row r="5" spans="1:26" ht="6.95" customHeight="1" thickBot="1" x14ac:dyDescent="0.3"/>
    <row r="6" spans="1:26" ht="21.95" customHeight="1" x14ac:dyDescent="0.25">
      <c r="C6" s="256" t="s">
        <v>199</v>
      </c>
      <c r="D6" s="257" t="s">
        <v>3</v>
      </c>
      <c r="E6" s="258" t="s">
        <v>4</v>
      </c>
      <c r="F6" s="259" t="s">
        <v>5</v>
      </c>
      <c r="G6" s="260"/>
    </row>
    <row r="7" spans="1:26" ht="14.25" customHeight="1" x14ac:dyDescent="0.25">
      <c r="C7" s="261" t="s">
        <v>200</v>
      </c>
      <c r="D7" s="262"/>
      <c r="E7" s="263"/>
      <c r="F7" s="264" t="s">
        <v>9</v>
      </c>
      <c r="G7" s="265" t="s">
        <v>10</v>
      </c>
      <c r="H7" s="61"/>
      <c r="I7" s="61"/>
      <c r="J7" s="61"/>
    </row>
    <row r="8" spans="1:26" x14ac:dyDescent="0.25">
      <c r="A8" s="249" t="s">
        <v>201</v>
      </c>
      <c r="C8" s="266" t="s">
        <v>202</v>
      </c>
      <c r="D8" s="168">
        <f>SUMIFS([1]Donnees!H$4:H$999408,[1]Donnees!$C$4:$C$999408,$A8)</f>
        <v>80749790.549999997</v>
      </c>
      <c r="E8" s="168">
        <f>SUMIFS([1]Donnees!K$4:K$999408,[1]Donnees!$C$4:$C$999408,$A8)</f>
        <v>68936131.310000002</v>
      </c>
      <c r="F8" s="267">
        <f>D8-E8</f>
        <v>11813659.239999995</v>
      </c>
      <c r="G8" s="268">
        <f>IF(OR(E8=0,AND(D8&gt;0,E8&lt;0),AND(D8&lt;0,E8&gt;0)),"NA",IF(AND(ABS(F8/E8)&lt;$Z$2,ABS(F8)&lt;$Z$1),"NS",IF(F8&lt;0,F8/ABS(E8),F8/ABS(E8))))</f>
        <v>0.17137107951235267</v>
      </c>
      <c r="H8" s="61"/>
      <c r="I8" s="61"/>
      <c r="J8" s="61"/>
    </row>
    <row r="9" spans="1:26" x14ac:dyDescent="0.25">
      <c r="A9" s="249" t="s">
        <v>203</v>
      </c>
      <c r="B9" s="269"/>
      <c r="C9" s="270" t="s">
        <v>204</v>
      </c>
      <c r="D9" s="104">
        <f>SUMIFS([1]Donnees!H$4:H$999408,[1]Donnees!$C$4:$C$999408,$A9)</f>
        <v>30876391.649999999</v>
      </c>
      <c r="E9" s="104">
        <f>SUMIFS([1]Donnees!K$4:K$999408,[1]Donnees!$C$4:$C$999408,$A9)</f>
        <v>39228821.600000009</v>
      </c>
      <c r="F9" s="271">
        <f t="shared" ref="F9:F11" si="0">D9-E9</f>
        <v>-8352429.9500000104</v>
      </c>
      <c r="G9" s="268">
        <f t="shared" ref="G9:G54" si="1">IF(OR(E9=0,AND(D9&gt;0,E9&lt;0),AND(D9&lt;0,E9&gt;0)),"NA",IF(AND(ABS(F9/E9)&lt;$Z$2,ABS(F9)&lt;$Z$1),"NS",IF(F9&lt;0,F9/ABS(E9),F9/ABS(E9))))</f>
        <v>-0.21291564745855146</v>
      </c>
      <c r="H9" s="61"/>
      <c r="I9" s="61"/>
      <c r="J9" s="61"/>
    </row>
    <row r="10" spans="1:26" x14ac:dyDescent="0.25">
      <c r="A10" s="249" t="s">
        <v>205</v>
      </c>
      <c r="C10" s="272" t="s">
        <v>206</v>
      </c>
      <c r="D10" s="125">
        <f>SUMIFS([1]Donnees!H$4:H$999408,[1]Donnees!$C$4:$C$999408,$A10)</f>
        <v>11091231.859999998</v>
      </c>
      <c r="E10" s="125">
        <f>SUMIFS([1]Donnees!K$4:K$999408,[1]Donnees!$C$4:$C$999408,$A10)</f>
        <v>12989284.25</v>
      </c>
      <c r="F10" s="271">
        <f t="shared" si="0"/>
        <v>-1898052.3900000025</v>
      </c>
      <c r="G10" s="268">
        <f t="shared" si="1"/>
        <v>-0.14612447872175885</v>
      </c>
      <c r="H10" s="61"/>
      <c r="I10" s="61"/>
      <c r="J10" s="61"/>
    </row>
    <row r="11" spans="1:26" x14ac:dyDescent="0.25">
      <c r="C11" s="273" t="s">
        <v>207</v>
      </c>
      <c r="D11" s="224">
        <f>SUM(D8:D10)</f>
        <v>122717414.05999999</v>
      </c>
      <c r="E11" s="224">
        <f>SUM(E8:E10)</f>
        <v>121154237.16000001</v>
      </c>
      <c r="F11" s="274">
        <f t="shared" si="0"/>
        <v>1563176.8999999762</v>
      </c>
      <c r="G11" s="275">
        <f t="shared" si="1"/>
        <v>1.2902370867438971E-2</v>
      </c>
      <c r="H11" s="276" t="str">
        <f>IF(ROUND(D11,2)&lt;&gt;ROUND(D8+D9+D10,2),"F","")</f>
        <v/>
      </c>
      <c r="I11" s="276" t="str">
        <f>IF(ROUND(E11,2)&lt;&gt;ROUND(E8+E9+E10,2),"F","")</f>
        <v/>
      </c>
      <c r="J11" s="276" t="str">
        <f>IF(ROUND(F11,2)&lt;&gt;ROUND(F8+F9+F10,2),"F","")</f>
        <v/>
      </c>
    </row>
    <row r="12" spans="1:26" x14ac:dyDescent="0.25">
      <c r="A12" s="249" t="s">
        <v>208</v>
      </c>
      <c r="C12" s="270" t="s">
        <v>209</v>
      </c>
      <c r="D12" s="214">
        <f>SUMIFS([1]Donnees!H$4:H$999408,[1]Donnees!$C$4:$C$999408,$A12)</f>
        <v>0</v>
      </c>
      <c r="E12" s="214">
        <f>SUMIFS([1]Donnees!K$4:K$999408,[1]Donnees!$C$4:$C$999408,$A12)</f>
        <v>0</v>
      </c>
      <c r="F12" s="277">
        <f>D12-E12</f>
        <v>0</v>
      </c>
      <c r="G12" s="268" t="str">
        <f t="shared" si="1"/>
        <v>NA</v>
      </c>
    </row>
    <row r="13" spans="1:26" x14ac:dyDescent="0.25">
      <c r="A13" s="249" t="s">
        <v>210</v>
      </c>
      <c r="C13" s="270" t="s">
        <v>211</v>
      </c>
      <c r="D13" s="104">
        <f>SUMIFS([1]Donnees!H$4:H$999408,[1]Donnees!$C$4:$C$999408,$A13)</f>
        <v>0</v>
      </c>
      <c r="E13" s="104">
        <f>SUMIFS([1]Donnees!K$4:K$999408,[1]Donnees!$C$4:$C$999408,$A13)</f>
        <v>0</v>
      </c>
      <c r="F13" s="271">
        <f>D13-E13</f>
        <v>0</v>
      </c>
      <c r="G13" s="268" t="str">
        <f t="shared" si="1"/>
        <v>NA</v>
      </c>
      <c r="H13" s="89"/>
      <c r="I13" s="89"/>
      <c r="J13" s="89"/>
    </row>
    <row r="14" spans="1:26" x14ac:dyDescent="0.25">
      <c r="A14" s="249" t="s">
        <v>212</v>
      </c>
      <c r="C14" s="270" t="s">
        <v>213</v>
      </c>
      <c r="D14" s="104">
        <f>SUMIFS([1]Donnees!H$4:H$999408,[1]Donnees!$C$4:$C$999408,$A14)</f>
        <v>1085475.68</v>
      </c>
      <c r="E14" s="104">
        <f>SUMIFS([1]Donnees!K$4:K$999408,[1]Donnees!$C$4:$C$999408,$A14)</f>
        <v>2264527.1700000004</v>
      </c>
      <c r="F14" s="271">
        <f>D14-E14</f>
        <v>-1179051.4900000005</v>
      </c>
      <c r="G14" s="268">
        <f t="shared" si="1"/>
        <v>-0.52066122483308519</v>
      </c>
      <c r="H14" s="89"/>
      <c r="I14" s="89"/>
      <c r="J14" s="89"/>
    </row>
    <row r="15" spans="1:26" x14ac:dyDescent="0.25">
      <c r="A15" s="249" t="s">
        <v>214</v>
      </c>
      <c r="C15" s="270" t="s">
        <v>215</v>
      </c>
      <c r="D15" s="104">
        <f>SUMIFS([1]Donnees!H$4:H$999408,[1]Donnees!$C$4:$C$999408,$A15)</f>
        <v>4147027.55</v>
      </c>
      <c r="E15" s="104">
        <f>SUMIFS([1]Donnees!K$4:K$999408,[1]Donnees!$C$4:$C$999408,$A15)</f>
        <v>3984172.32</v>
      </c>
      <c r="F15" s="271">
        <f>D15-E15</f>
        <v>162855.22999999998</v>
      </c>
      <c r="G15" s="268">
        <f t="shared" si="1"/>
        <v>4.0875548776464564E-2</v>
      </c>
      <c r="H15" s="89"/>
      <c r="I15" s="89"/>
      <c r="J15" s="89"/>
    </row>
    <row r="16" spans="1:26" x14ac:dyDescent="0.25">
      <c r="A16" s="249" t="s">
        <v>216</v>
      </c>
      <c r="C16" s="270" t="s">
        <v>217</v>
      </c>
      <c r="D16" s="104">
        <f>SUMIFS([1]Donnees!H$4:H$999408,[1]Donnees!$C$4:$C$999408,$A16)</f>
        <v>2283051.3899999997</v>
      </c>
      <c r="E16" s="104">
        <f>SUMIFS([1]Donnees!K$4:K$999408,[1]Donnees!$C$4:$C$999408,$A16)</f>
        <v>2167994.0500000003</v>
      </c>
      <c r="F16" s="271">
        <f>D16-E16</f>
        <v>115057.33999999939</v>
      </c>
      <c r="G16" s="278">
        <f t="shared" si="1"/>
        <v>5.3070874433441995E-2</v>
      </c>
      <c r="H16" s="89"/>
      <c r="I16" s="89"/>
      <c r="J16" s="89"/>
    </row>
    <row r="17" spans="1:10" x14ac:dyDescent="0.25">
      <c r="C17" s="273" t="s">
        <v>206</v>
      </c>
      <c r="D17" s="224">
        <f>SUM(D12:D16)</f>
        <v>7515554.6199999992</v>
      </c>
      <c r="E17" s="224">
        <f>SUM(E12:E16)</f>
        <v>8416693.540000001</v>
      </c>
      <c r="F17" s="274">
        <f t="shared" ref="F17:F18" si="2">D17-E17</f>
        <v>-901138.92000000179</v>
      </c>
      <c r="G17" s="275">
        <f t="shared" si="1"/>
        <v>-0.10706566845013127</v>
      </c>
      <c r="H17" s="230" t="str">
        <f>IF(ROUND(D17,2)&lt;&gt;ROUND(D13+D12+D14+D15+D16,2),"F","")</f>
        <v/>
      </c>
      <c r="I17" s="230" t="str">
        <f>IF(ROUND(E17,2)&lt;&gt;ROUND(E13+E12+E14+E15+E16,2),"F","")</f>
        <v/>
      </c>
      <c r="J17" s="230" t="str">
        <f>IF(ROUND(F17,2)&lt;&gt;ROUND(F13+F12+F14+F15+F16,2),"F","")</f>
        <v/>
      </c>
    </row>
    <row r="18" spans="1:10" x14ac:dyDescent="0.25">
      <c r="C18" s="279" t="s">
        <v>218</v>
      </c>
      <c r="D18" s="280">
        <f>D17+D11</f>
        <v>130232968.67999999</v>
      </c>
      <c r="E18" s="280">
        <f>E17+E11</f>
        <v>129570930.70000002</v>
      </c>
      <c r="F18" s="281">
        <f t="shared" si="2"/>
        <v>662037.97999997437</v>
      </c>
      <c r="G18" s="282">
        <f t="shared" si="1"/>
        <v>5.1094638004323166E-3</v>
      </c>
    </row>
    <row r="19" spans="1:10" x14ac:dyDescent="0.25">
      <c r="A19" s="249" t="s">
        <v>219</v>
      </c>
      <c r="C19" s="270" t="s">
        <v>220</v>
      </c>
      <c r="D19" s="104">
        <f>SUMIFS([1]Donnees!H$4:H$999408,[1]Donnees!$C$4:$C$999408,$A19)</f>
        <v>7116389.8399999989</v>
      </c>
      <c r="E19" s="104">
        <f>SUMIFS([1]Donnees!K$4:K$999408,[1]Donnees!$C$4:$C$999408,$A19)</f>
        <v>6406889.5000000019</v>
      </c>
      <c r="F19" s="271">
        <f>D19-E19</f>
        <v>709500.33999999706</v>
      </c>
      <c r="G19" s="268">
        <f t="shared" si="1"/>
        <v>0.11074021801062697</v>
      </c>
    </row>
    <row r="20" spans="1:10" x14ac:dyDescent="0.25">
      <c r="A20" s="249" t="s">
        <v>221</v>
      </c>
      <c r="C20" s="270" t="s">
        <v>222</v>
      </c>
      <c r="D20" s="104">
        <f>SUMIFS([1]Donnees!H$4:H$999408,[1]Donnees!$C$4:$C$999408,$A20)</f>
        <v>269430.68</v>
      </c>
      <c r="E20" s="104">
        <f>SUMIFS([1]Donnees!K$4:K$999408,[1]Donnees!$C$4:$C$999408,$A20)</f>
        <v>67771.009999999995</v>
      </c>
      <c r="F20" s="271">
        <f>D20-E20</f>
        <v>201659.66999999998</v>
      </c>
      <c r="G20" s="268">
        <f t="shared" si="1"/>
        <v>2.9756037279066669</v>
      </c>
      <c r="H20" s="89"/>
      <c r="I20" s="89"/>
      <c r="J20" s="89"/>
    </row>
    <row r="21" spans="1:10" x14ac:dyDescent="0.25">
      <c r="A21" s="249" t="s">
        <v>223</v>
      </c>
      <c r="C21" s="270" t="s">
        <v>224</v>
      </c>
      <c r="D21" s="104">
        <f>SUMIFS([1]Donnees!H$4:H$999408,[1]Donnees!$C$4:$C$999408,$A21)</f>
        <v>23973339.210000001</v>
      </c>
      <c r="E21" s="104">
        <f>SUMIFS([1]Donnees!K$4:K$999408,[1]Donnees!$C$4:$C$999408,$A21)</f>
        <v>22431762.450000003</v>
      </c>
      <c r="F21" s="271">
        <f>D21-E21</f>
        <v>1541576.7599999979</v>
      </c>
      <c r="G21" s="268">
        <f t="shared" si="1"/>
        <v>6.8722944237491146E-2</v>
      </c>
      <c r="H21" s="89"/>
      <c r="I21" s="89"/>
      <c r="J21" s="89"/>
    </row>
    <row r="22" spans="1:10" x14ac:dyDescent="0.25">
      <c r="A22" s="249" t="s">
        <v>225</v>
      </c>
      <c r="C22" s="270" t="s">
        <v>226</v>
      </c>
      <c r="D22" s="104">
        <f>SUMIFS([1]Donnees!H$4:H$999408,[1]Donnees!$C$4:$C$999408,$A22)</f>
        <v>6978867.4099999992</v>
      </c>
      <c r="E22" s="104">
        <f>SUMIFS([1]Donnees!K$4:K$999408,[1]Donnees!$C$4:$C$999408,$A22)</f>
        <v>6755267.25</v>
      </c>
      <c r="F22" s="271">
        <f>D22-E22</f>
        <v>223600.15999999922</v>
      </c>
      <c r="G22" s="268">
        <f t="shared" si="1"/>
        <v>3.3100120502264248E-2</v>
      </c>
      <c r="H22" s="61"/>
      <c r="I22" s="61"/>
      <c r="J22" s="61"/>
    </row>
    <row r="23" spans="1:10" x14ac:dyDescent="0.25">
      <c r="A23" s="249" t="s">
        <v>227</v>
      </c>
      <c r="C23" s="270" t="s">
        <v>228</v>
      </c>
      <c r="D23" s="104">
        <f>SUMIFS([1]Donnees!H$4:H$999408,[1]Donnees!$C$4:$C$999408,$A23)</f>
        <v>433572.51</v>
      </c>
      <c r="E23" s="104">
        <f>SUMIFS([1]Donnees!K$4:K$999408,[1]Donnees!$C$4:$C$999408,$A23)</f>
        <v>440365.82</v>
      </c>
      <c r="F23" s="271">
        <f>D23-E23</f>
        <v>-6793.3099999999977</v>
      </c>
      <c r="G23" s="283">
        <f t="shared" si="1"/>
        <v>-1.5426515164142389E-2</v>
      </c>
    </row>
    <row r="24" spans="1:10" x14ac:dyDescent="0.25">
      <c r="A24" s="249" t="s">
        <v>229</v>
      </c>
      <c r="C24" s="270" t="s">
        <v>230</v>
      </c>
      <c r="D24" s="104">
        <f>SUMIFS([1]Donnees!H$4:H$999408,[1]Donnees!$C$4:$C$999408,$A24)</f>
        <v>51033492.87999998</v>
      </c>
      <c r="E24" s="104">
        <f>SUMIFS([1]Donnees!K$4:K$999408,[1]Donnees!$C$4:$C$999408,$A24)</f>
        <v>48917326.069999993</v>
      </c>
      <c r="F24" s="271">
        <f t="shared" ref="F24:F54" si="3">D24-E24</f>
        <v>2116166.8099999875</v>
      </c>
      <c r="G24" s="268">
        <f t="shared" si="1"/>
        <v>4.3260067138007161E-2</v>
      </c>
      <c r="H24" s="89"/>
      <c r="I24" s="89"/>
      <c r="J24" s="89"/>
    </row>
    <row r="25" spans="1:10" x14ac:dyDescent="0.25">
      <c r="A25" s="249" t="s">
        <v>231</v>
      </c>
      <c r="C25" s="270" t="s">
        <v>232</v>
      </c>
      <c r="D25" s="104">
        <f>SUMIFS([1]Donnees!H$4:H$999408,[1]Donnees!$C$4:$C$999408,$A25)</f>
        <v>20847497.180000003</v>
      </c>
      <c r="E25" s="104">
        <f>SUMIFS([1]Donnees!K$4:K$999408,[1]Donnees!$C$4:$C$999408,$A25)</f>
        <v>20464577.790000003</v>
      </c>
      <c r="F25" s="271">
        <f t="shared" si="3"/>
        <v>382919.3900000006</v>
      </c>
      <c r="G25" s="268">
        <f t="shared" si="1"/>
        <v>1.8711326171953268E-2</v>
      </c>
      <c r="H25" s="89"/>
      <c r="I25" s="89"/>
      <c r="J25" s="89"/>
    </row>
    <row r="26" spans="1:10" x14ac:dyDescent="0.25">
      <c r="A26" s="249" t="s">
        <v>233</v>
      </c>
      <c r="C26" s="270" t="s">
        <v>234</v>
      </c>
      <c r="D26" s="104">
        <f>SUMIFS([1]Donnees!H$4:H$999408,[1]Donnees!$C$4:$C$999408,$A26)</f>
        <v>10867569.939999999</v>
      </c>
      <c r="E26" s="104">
        <f>SUMIFS([1]Donnees!K$4:K$999408,[1]Donnees!$C$4:$C$999408,$A26)</f>
        <v>13642114.690000001</v>
      </c>
      <c r="F26" s="271">
        <f t="shared" si="3"/>
        <v>-2774544.7500000019</v>
      </c>
      <c r="G26" s="268">
        <f t="shared" si="1"/>
        <v>-0.2033808403644202</v>
      </c>
      <c r="H26" s="89"/>
      <c r="I26" s="89"/>
      <c r="J26" s="89"/>
    </row>
    <row r="27" spans="1:10" x14ac:dyDescent="0.25">
      <c r="A27" s="249" t="s">
        <v>235</v>
      </c>
      <c r="C27" s="270" t="s">
        <v>236</v>
      </c>
      <c r="D27" s="104">
        <f>SUMIFS([1]Donnees!H$4:H$999408,[1]Donnees!$C$4:$C$999408,$A27)</f>
        <v>5656221.4800000004</v>
      </c>
      <c r="E27" s="104">
        <f>SUMIFS([1]Donnees!K$4:K$999408,[1]Donnees!$C$4:$C$999408,$A27)</f>
        <v>4954772.3000000007</v>
      </c>
      <c r="F27" s="271">
        <f t="shared" si="3"/>
        <v>701449.1799999997</v>
      </c>
      <c r="G27" s="268">
        <f t="shared" si="1"/>
        <v>0.14157041686860153</v>
      </c>
      <c r="H27" s="89"/>
      <c r="I27" s="89"/>
      <c r="J27" s="89"/>
    </row>
    <row r="28" spans="1:10" x14ac:dyDescent="0.25">
      <c r="A28" s="249" t="s">
        <v>237</v>
      </c>
      <c r="C28" s="270" t="s">
        <v>238</v>
      </c>
      <c r="D28" s="104">
        <f>SUMIFS([1]Donnees!H$4:H$999408,[1]Donnees!$C$4:$C$999408,$A28)</f>
        <v>2218221.3199999998</v>
      </c>
      <c r="E28" s="104">
        <f>SUMIFS([1]Donnees!K$4:K$999408,[1]Donnees!$C$4:$C$999408,$A28)</f>
        <v>2430321.5</v>
      </c>
      <c r="F28" s="271">
        <f t="shared" si="3"/>
        <v>-212100.18000000017</v>
      </c>
      <c r="G28" s="268">
        <f t="shared" si="1"/>
        <v>-8.727247814743859E-2</v>
      </c>
      <c r="H28" s="115"/>
      <c r="I28" s="115"/>
      <c r="J28" s="115"/>
    </row>
    <row r="29" spans="1:10" x14ac:dyDescent="0.25">
      <c r="C29" s="284" t="s">
        <v>239</v>
      </c>
      <c r="D29" s="280">
        <f>SUM(D19:D28)</f>
        <v>129394602.44999997</v>
      </c>
      <c r="E29" s="280">
        <f>SUM(E19:E28)</f>
        <v>126511168.38</v>
      </c>
      <c r="F29" s="281">
        <f t="shared" si="3"/>
        <v>2883434.0699999779</v>
      </c>
      <c r="G29" s="282">
        <f t="shared" si="1"/>
        <v>2.2791932972581863E-2</v>
      </c>
      <c r="H29" s="285" t="str">
        <f>IF(ROUND(D29,2)&lt;&gt;ROUND(D19+D20+D21+D22+D23+D25+D24+D26+D27+D28,2),"F","")</f>
        <v/>
      </c>
      <c r="I29" s="285" t="str">
        <f>IF(ROUND(E29,2)&lt;&gt;ROUND(E19+E20+E21+E22+E23+E25+E24+E26+E27+E28,2),"F","")</f>
        <v/>
      </c>
      <c r="J29" s="285" t="str">
        <f>IF(ROUND(F29,2)&lt;&gt;ROUND(F19+F20+F21+F22+F23+F25+F24+F26+F27+F28,2),"F","")</f>
        <v/>
      </c>
    </row>
    <row r="30" spans="1:10" x14ac:dyDescent="0.25">
      <c r="C30" s="286" t="s">
        <v>240</v>
      </c>
      <c r="D30" s="287">
        <f>D18-D29</f>
        <v>838366.23000001907</v>
      </c>
      <c r="E30" s="287">
        <f>E18-E29</f>
        <v>3059762.3200000226</v>
      </c>
      <c r="F30" s="288">
        <f t="shared" si="3"/>
        <v>-2221396.0900000036</v>
      </c>
      <c r="G30" s="289">
        <f t="shared" si="1"/>
        <v>-0.72600282560509055</v>
      </c>
      <c r="H30" s="115"/>
      <c r="I30" s="115"/>
      <c r="J30" s="115"/>
    </row>
    <row r="31" spans="1:10" ht="17.100000000000001" customHeight="1" x14ac:dyDescent="0.25">
      <c r="A31" s="249" t="s">
        <v>241</v>
      </c>
      <c r="C31" s="290" t="s">
        <v>242</v>
      </c>
      <c r="D31" s="104">
        <f>SUMIFS([1]Donnees!H$4:H$999408,[1]Donnees!$C$4:$C$999408,$A31)</f>
        <v>191006.96</v>
      </c>
      <c r="E31" s="104">
        <f>SUMIFS([1]Donnees!K$4:K$999408,[1]Donnees!$C$4:$C$999408,$A31)</f>
        <v>24415.37</v>
      </c>
      <c r="F31" s="277">
        <f t="shared" si="3"/>
        <v>166591.59</v>
      </c>
      <c r="G31" s="268">
        <f t="shared" si="1"/>
        <v>6.8232261071611857</v>
      </c>
      <c r="H31" s="115"/>
      <c r="I31" s="115"/>
      <c r="J31" s="115"/>
    </row>
    <row r="32" spans="1:10" ht="26.25" x14ac:dyDescent="0.25">
      <c r="A32" s="249" t="s">
        <v>243</v>
      </c>
      <c r="C32" s="290" t="s">
        <v>244</v>
      </c>
      <c r="D32" s="104">
        <f>SUMIFS([1]Donnees!H$4:H$999408,[1]Donnees!$C$4:$C$999408,$A32)</f>
        <v>0</v>
      </c>
      <c r="E32" s="104">
        <f>SUMIFS([1]Donnees!K$4:K$999408,[1]Donnees!$C$4:$C$999408,$A32)</f>
        <v>0</v>
      </c>
      <c r="F32" s="271">
        <f t="shared" si="3"/>
        <v>0</v>
      </c>
      <c r="G32" s="268" t="str">
        <f t="shared" si="1"/>
        <v>NA</v>
      </c>
      <c r="H32" s="115"/>
      <c r="I32" s="115"/>
      <c r="J32" s="115"/>
    </row>
    <row r="33" spans="1:10" x14ac:dyDescent="0.25">
      <c r="C33" s="284" t="s">
        <v>242</v>
      </c>
      <c r="D33" s="280">
        <f>SUM(D31:D32)</f>
        <v>191006.96</v>
      </c>
      <c r="E33" s="280">
        <f>SUM(E31:E32)</f>
        <v>24415.37</v>
      </c>
      <c r="F33" s="281">
        <f t="shared" si="3"/>
        <v>166591.59</v>
      </c>
      <c r="G33" s="282">
        <f t="shared" si="1"/>
        <v>6.8232261071611857</v>
      </c>
      <c r="H33" s="285" t="str">
        <f>IF(ROUND(D33,2)&lt;&gt;ROUND(D31+D32,2),"F","")</f>
        <v/>
      </c>
      <c r="I33" s="285" t="str">
        <f>IF(ROUND(E33,2)&lt;&gt;ROUND(E31+E32,2),"F","")</f>
        <v/>
      </c>
      <c r="J33" s="285" t="str">
        <f>IF(ROUND(F33,2)&lt;&gt;ROUND(F31+F32,2),"F","")</f>
        <v/>
      </c>
    </row>
    <row r="34" spans="1:10" x14ac:dyDescent="0.25">
      <c r="A34" s="249" t="s">
        <v>245</v>
      </c>
      <c r="C34" s="270" t="s">
        <v>246</v>
      </c>
      <c r="D34" s="104">
        <f>SUMIFS([1]Donnees!H$4:H$999408,[1]Donnees!$C$4:$C$999408,$A34)</f>
        <v>0</v>
      </c>
      <c r="E34" s="104">
        <f>SUMIFS([1]Donnees!K$4:K$999408,[1]Donnees!$C$4:$C$999408,$A34)</f>
        <v>0</v>
      </c>
      <c r="F34" s="271">
        <f t="shared" si="3"/>
        <v>0</v>
      </c>
      <c r="G34" s="268" t="str">
        <f t="shared" si="1"/>
        <v>NA</v>
      </c>
    </row>
    <row r="35" spans="1:10" x14ac:dyDescent="0.25">
      <c r="A35" s="249" t="s">
        <v>247</v>
      </c>
      <c r="C35" s="270" t="s">
        <v>248</v>
      </c>
      <c r="D35" s="104">
        <f>SUMIFS([1]Donnees!H$4:H$999408,[1]Donnees!$C$4:$C$999408,$A35)</f>
        <v>0</v>
      </c>
      <c r="E35" s="104">
        <f>SUMIFS([1]Donnees!K$4:K$999408,[1]Donnees!$C$4:$C$999408,$A35)</f>
        <v>0</v>
      </c>
      <c r="F35" s="271">
        <f t="shared" si="3"/>
        <v>0</v>
      </c>
      <c r="G35" s="268" t="str">
        <f t="shared" si="1"/>
        <v>NA</v>
      </c>
    </row>
    <row r="36" spans="1:10" x14ac:dyDescent="0.25">
      <c r="C36" s="284" t="s">
        <v>246</v>
      </c>
      <c r="D36" s="280">
        <f>SUM(D34:D35)</f>
        <v>0</v>
      </c>
      <c r="E36" s="280">
        <f>SUM(E34:E35)</f>
        <v>0</v>
      </c>
      <c r="F36" s="281">
        <f t="shared" si="3"/>
        <v>0</v>
      </c>
      <c r="G36" s="282" t="str">
        <f t="shared" si="1"/>
        <v>NA</v>
      </c>
      <c r="H36" s="137" t="str">
        <f>IF(ROUND(D36,2)&lt;&gt;ROUND(D34+D35,2),"F","")</f>
        <v/>
      </c>
      <c r="I36" s="137" t="str">
        <f>IF(ROUND(E36,2)&lt;&gt;ROUND(E34+E35,2),"F","")</f>
        <v/>
      </c>
      <c r="J36" s="137" t="str">
        <f>IF(ROUND(F36,2)&lt;&gt;ROUND(F34+F35,2),"F","")</f>
        <v/>
      </c>
    </row>
    <row r="37" spans="1:10" x14ac:dyDescent="0.25">
      <c r="C37" s="286" t="s">
        <v>249</v>
      </c>
      <c r="D37" s="287">
        <f>D33-D36</f>
        <v>191006.96</v>
      </c>
      <c r="E37" s="287">
        <f>E33-E36</f>
        <v>24415.37</v>
      </c>
      <c r="F37" s="291">
        <f t="shared" si="3"/>
        <v>166591.59</v>
      </c>
      <c r="G37" s="289">
        <f t="shared" si="1"/>
        <v>6.8232261071611857</v>
      </c>
    </row>
    <row r="38" spans="1:10" x14ac:dyDescent="0.25">
      <c r="C38" s="286" t="s">
        <v>250</v>
      </c>
      <c r="D38" s="287">
        <f>D30+D37</f>
        <v>1029373.190000019</v>
      </c>
      <c r="E38" s="287">
        <f>E30+E37</f>
        <v>3084177.6900000228</v>
      </c>
      <c r="F38" s="288">
        <f t="shared" si="3"/>
        <v>-2054804.5000000037</v>
      </c>
      <c r="G38" s="289">
        <f t="shared" si="1"/>
        <v>-0.6662406341445225</v>
      </c>
    </row>
    <row r="39" spans="1:10" x14ac:dyDescent="0.25">
      <c r="A39" s="249" t="s">
        <v>251</v>
      </c>
      <c r="C39" s="270" t="s">
        <v>252</v>
      </c>
      <c r="D39" s="104">
        <f>SUMIFS([1]Donnees!H$4:H$999408,[1]Donnees!$C$4:$C$999408,$A39)</f>
        <v>34518.11</v>
      </c>
      <c r="E39" s="104">
        <f>SUMIFS([1]Donnees!K$4:K$999408,[1]Donnees!$C$4:$C$999408,$A39)</f>
        <v>180790.16</v>
      </c>
      <c r="F39" s="277">
        <f t="shared" si="3"/>
        <v>-146272.04999999999</v>
      </c>
      <c r="G39" s="268">
        <f t="shared" si="1"/>
        <v>-0.80907085872372697</v>
      </c>
    </row>
    <row r="40" spans="1:10" x14ac:dyDescent="0.25">
      <c r="A40" s="249" t="s">
        <v>253</v>
      </c>
      <c r="C40" s="270" t="s">
        <v>254</v>
      </c>
      <c r="D40" s="104">
        <f>SUMIFS([1]Donnees!H$4:H$999408,[1]Donnees!$C$4:$C$999408,$A40)</f>
        <v>1000</v>
      </c>
      <c r="E40" s="104">
        <f>SUMIFS([1]Donnees!K$4:K$999408,[1]Donnees!$C$4:$C$999408,$A40)</f>
        <v>1805951</v>
      </c>
      <c r="F40" s="271">
        <f t="shared" si="3"/>
        <v>-1804951</v>
      </c>
      <c r="G40" s="268">
        <f t="shared" si="1"/>
        <v>-0.99944627512042128</v>
      </c>
    </row>
    <row r="41" spans="1:10" x14ac:dyDescent="0.25">
      <c r="A41" s="249" t="s">
        <v>255</v>
      </c>
      <c r="C41" s="270" t="s">
        <v>256</v>
      </c>
      <c r="D41" s="104">
        <f>SUMIFS([1]Donnees!H$4:H$999408,[1]Donnees!$C$4:$C$999408,$A41)</f>
        <v>261227.63</v>
      </c>
      <c r="E41" s="104">
        <f>SUMIFS([1]Donnees!K$4:K$999408,[1]Donnees!$C$4:$C$999408,$A41)</f>
        <v>202296.19</v>
      </c>
      <c r="F41" s="271">
        <f t="shared" si="3"/>
        <v>58931.44</v>
      </c>
      <c r="G41" s="268">
        <f t="shared" si="1"/>
        <v>0.29131265398522832</v>
      </c>
    </row>
    <row r="42" spans="1:10" x14ac:dyDescent="0.25">
      <c r="A42" s="249" t="s">
        <v>257</v>
      </c>
      <c r="C42" s="270" t="s">
        <v>258</v>
      </c>
      <c r="D42" s="104">
        <f>SUMIFS([1]Donnees!H$4:H$999408,[1]Donnees!$C$4:$C$999408,$A42)</f>
        <v>490371.04</v>
      </c>
      <c r="E42" s="104">
        <f>SUMIFS([1]Donnees!K$4:K$999408,[1]Donnees!$C$4:$C$999408,$A42)</f>
        <v>485634.12</v>
      </c>
      <c r="F42" s="271">
        <f>D42-E42</f>
        <v>4736.9199999999837</v>
      </c>
      <c r="G42" s="268">
        <f t="shared" si="1"/>
        <v>9.7540922371763816E-3</v>
      </c>
    </row>
    <row r="43" spans="1:10" x14ac:dyDescent="0.25">
      <c r="A43" s="249" t="s">
        <v>259</v>
      </c>
      <c r="C43" s="270" t="s">
        <v>260</v>
      </c>
      <c r="D43" s="104">
        <f>SUMIFS([1]Donnees!H$4:H$999408,[1]Donnees!$C$4:$C$999408,$A43)</f>
        <v>0</v>
      </c>
      <c r="E43" s="104">
        <f>SUMIFS([1]Donnees!K$4:K$999408,[1]Donnees!$C$4:$C$999408,$A43)</f>
        <v>0</v>
      </c>
      <c r="F43" s="271">
        <f t="shared" si="3"/>
        <v>0</v>
      </c>
      <c r="G43" s="268" t="str">
        <f t="shared" si="1"/>
        <v>NA</v>
      </c>
    </row>
    <row r="44" spans="1:10" x14ac:dyDescent="0.25">
      <c r="C44" s="284" t="s">
        <v>261</v>
      </c>
      <c r="D44" s="280">
        <f>SUM(D39:D43)</f>
        <v>787116.78</v>
      </c>
      <c r="E44" s="280">
        <f>SUM(E39:E43)</f>
        <v>2674671.4700000002</v>
      </c>
      <c r="F44" s="281">
        <f t="shared" si="3"/>
        <v>-1887554.6900000002</v>
      </c>
      <c r="G44" s="282">
        <f t="shared" si="1"/>
        <v>-0.70571459380018742</v>
      </c>
      <c r="H44" s="137" t="str">
        <f>IF(ROUND(D44,2)&lt;&gt;ROUND(D39+D40+D41+D42+D43,2),"F","")</f>
        <v/>
      </c>
      <c r="I44" s="137" t="str">
        <f>IF(ROUND(E44,2)&lt;&gt;ROUND(E39+E40+E41+E42+E43,2),"F","")</f>
        <v/>
      </c>
      <c r="J44" s="137" t="str">
        <f>IF(ROUND(F44,2)&lt;&gt;ROUND(F39+F40+F41+F42+F43,2),"F","")</f>
        <v/>
      </c>
    </row>
    <row r="45" spans="1:10" x14ac:dyDescent="0.25">
      <c r="A45" s="249" t="s">
        <v>262</v>
      </c>
      <c r="C45" s="270" t="s">
        <v>263</v>
      </c>
      <c r="D45" s="104">
        <f>SUMIFS([1]Donnees!H$4:H$999408,[1]Donnees!$C$4:$C$999408,$A45)</f>
        <v>300066.28999999998</v>
      </c>
      <c r="E45" s="104">
        <f>SUMIFS([1]Donnees!K$4:K$999408,[1]Donnees!$C$4:$C$999408,$A45)</f>
        <v>138547.36000000002</v>
      </c>
      <c r="F45" s="271">
        <f t="shared" si="3"/>
        <v>161518.92999999996</v>
      </c>
      <c r="G45" s="268">
        <f t="shared" si="1"/>
        <v>1.1658030149401617</v>
      </c>
    </row>
    <row r="46" spans="1:10" x14ac:dyDescent="0.25">
      <c r="A46" s="249" t="s">
        <v>264</v>
      </c>
      <c r="C46" s="270" t="s">
        <v>265</v>
      </c>
      <c r="D46" s="104">
        <f>SUMIFS([1]Donnees!H$4:H$999408,[1]Donnees!$C$4:$C$999408,$A46)</f>
        <v>145549.51</v>
      </c>
      <c r="E46" s="104">
        <f>SUMIFS([1]Donnees!K$4:K$999408,[1]Donnees!$C$4:$C$999408,$A46)</f>
        <v>424370.74</v>
      </c>
      <c r="F46" s="271">
        <f t="shared" si="3"/>
        <v>-278821.23</v>
      </c>
      <c r="G46" s="268">
        <f t="shared" si="1"/>
        <v>-0.65702274855236242</v>
      </c>
    </row>
    <row r="47" spans="1:10" x14ac:dyDescent="0.25">
      <c r="A47" s="249" t="s">
        <v>266</v>
      </c>
      <c r="C47" s="270" t="s">
        <v>267</v>
      </c>
      <c r="D47" s="104">
        <f>SUMIFS([1]Donnees!H$4:H$999408,[1]Donnees!$C$4:$C$999408,$A47)</f>
        <v>352380.75</v>
      </c>
      <c r="E47" s="104">
        <f>SUMIFS([1]Donnees!K$4:K$999408,[1]Donnees!$C$4:$C$999408,$A47)</f>
        <v>1343315.91</v>
      </c>
      <c r="F47" s="271">
        <f t="shared" si="3"/>
        <v>-990935.15999999992</v>
      </c>
      <c r="G47" s="268">
        <f t="shared" si="1"/>
        <v>-0.73767842145188323</v>
      </c>
    </row>
    <row r="48" spans="1:10" x14ac:dyDescent="0.25">
      <c r="A48" s="249" t="s">
        <v>268</v>
      </c>
      <c r="C48" s="270" t="s">
        <v>269</v>
      </c>
      <c r="D48" s="104">
        <f>SUMIFS([1]Donnees!H$4:H$999408,[1]Donnees!$C$4:$C$999408,$A48)</f>
        <v>0</v>
      </c>
      <c r="E48" s="104">
        <f>SUMIFS([1]Donnees!K$4:K$999408,[1]Donnees!$C$4:$C$999408,$A48)</f>
        <v>0</v>
      </c>
      <c r="F48" s="271">
        <f t="shared" si="3"/>
        <v>0</v>
      </c>
      <c r="G48" s="268" t="str">
        <f t="shared" si="1"/>
        <v>NA</v>
      </c>
    </row>
    <row r="49" spans="1:10" x14ac:dyDescent="0.25">
      <c r="C49" s="284" t="s">
        <v>270</v>
      </c>
      <c r="D49" s="280">
        <f>SUM(D45:D48)</f>
        <v>797996.55</v>
      </c>
      <c r="E49" s="280">
        <f>SUM(E45:E48)</f>
        <v>1906234.0099999998</v>
      </c>
      <c r="F49" s="281">
        <f t="shared" si="3"/>
        <v>-1108237.4599999997</v>
      </c>
      <c r="G49" s="282">
        <f t="shared" si="1"/>
        <v>-0.58137534751045594</v>
      </c>
      <c r="H49" s="137" t="str">
        <f>IF(ROUND(D49,2)&lt;&gt;ROUND(D45+D46+D47+D48,2),"F","")</f>
        <v/>
      </c>
      <c r="I49" s="137" t="str">
        <f>IF(ROUND(E49,2)&lt;&gt;ROUND(E45+E46+E47+E48,2),"F","")</f>
        <v/>
      </c>
      <c r="J49" s="137" t="str">
        <f>IF(ROUND(F49,2)&lt;&gt;ROUND(F45+F46+F47+F48,2),"F","")</f>
        <v/>
      </c>
    </row>
    <row r="50" spans="1:10" x14ac:dyDescent="0.25">
      <c r="C50" s="286" t="s">
        <v>271</v>
      </c>
      <c r="D50" s="287">
        <f>D44-D49</f>
        <v>-10879.770000000019</v>
      </c>
      <c r="E50" s="287">
        <f>E44-E49</f>
        <v>768437.46000000043</v>
      </c>
      <c r="F50" s="288">
        <f t="shared" si="3"/>
        <v>-779317.23000000045</v>
      </c>
      <c r="G50" s="289" t="str">
        <f t="shared" si="1"/>
        <v>NA</v>
      </c>
    </row>
    <row r="51" spans="1:10" x14ac:dyDescent="0.25">
      <c r="A51" s="249" t="s">
        <v>272</v>
      </c>
      <c r="C51" s="270" t="s">
        <v>273</v>
      </c>
      <c r="D51" s="104">
        <f>SUMIFS([1]Donnees!H$4:H$999408,[1]Donnees!$C$4:$C$999408,$A51)</f>
        <v>49451.54</v>
      </c>
      <c r="E51" s="104">
        <f>SUMIFS([1]Donnees!K$4:K$999408,[1]Donnees!$C$4:$C$999408,$A51)</f>
        <v>5801.07</v>
      </c>
      <c r="F51" s="277">
        <f t="shared" si="3"/>
        <v>43650.47</v>
      </c>
      <c r="G51" s="268">
        <f t="shared" si="1"/>
        <v>7.5245549527931921</v>
      </c>
    </row>
    <row r="52" spans="1:10" x14ac:dyDescent="0.25">
      <c r="C52" s="292" t="s">
        <v>274</v>
      </c>
      <c r="D52" s="293">
        <f>D18+D33+D44</f>
        <v>131211092.41999999</v>
      </c>
      <c r="E52" s="293">
        <f>E18+E33+E44</f>
        <v>132270017.54000002</v>
      </c>
      <c r="F52" s="294">
        <f t="shared" si="3"/>
        <v>-1058925.1200000346</v>
      </c>
      <c r="G52" s="275">
        <f t="shared" si="1"/>
        <v>-8.005783470012795E-3</v>
      </c>
      <c r="H52" s="137" t="str">
        <f>IF(ROUND(D52,2)&lt;&gt;ROUND(D11+D17+D33+D44,2),"F","")</f>
        <v/>
      </c>
      <c r="I52" s="137" t="str">
        <f>IF(ROUND(E52,2)&lt;&gt;ROUND(E11+E17+E33+E44,2),"F","")</f>
        <v/>
      </c>
      <c r="J52" s="137" t="str">
        <f>IF(ROUND(F52,2)&lt;&gt;ROUND(F11+F17+F33+F44,2),"F","")</f>
        <v/>
      </c>
    </row>
    <row r="53" spans="1:10" x14ac:dyDescent="0.25">
      <c r="C53" s="292" t="s">
        <v>275</v>
      </c>
      <c r="D53" s="293">
        <f>D29+D36+D49+D51</f>
        <v>130242050.53999998</v>
      </c>
      <c r="E53" s="293">
        <f>E29+E36+E49+E51</f>
        <v>128423203.45999999</v>
      </c>
      <c r="F53" s="294">
        <f t="shared" si="3"/>
        <v>1818847.0799999833</v>
      </c>
      <c r="G53" s="275">
        <f t="shared" si="1"/>
        <v>1.4162916287682389E-2</v>
      </c>
      <c r="H53" s="137" t="str">
        <f>IF(ROUND(D53,2)&lt;&gt;ROUND(D49+D36+D29+D51,2),"F","")</f>
        <v/>
      </c>
      <c r="I53" s="137" t="str">
        <f>IF(ROUND(E53,2)&lt;&gt;ROUND(E49+E36+E29+E51,2),"F","")</f>
        <v/>
      </c>
      <c r="J53" s="137" t="str">
        <f>IF(ROUND(F53,2)&lt;&gt;ROUND(F49+F36+F29+F51,2),"F","")</f>
        <v/>
      </c>
    </row>
    <row r="54" spans="1:10" ht="18" customHeight="1" thickBot="1" x14ac:dyDescent="0.3">
      <c r="C54" s="295" t="s">
        <v>276</v>
      </c>
      <c r="D54" s="296">
        <f>D38+D50-D51</f>
        <v>969041.88000001898</v>
      </c>
      <c r="E54" s="296">
        <f>E38+E50-E51</f>
        <v>3846814.0800000234</v>
      </c>
      <c r="F54" s="297">
        <f t="shared" si="3"/>
        <v>-2877772.2000000044</v>
      </c>
      <c r="G54" s="298">
        <f t="shared" si="1"/>
        <v>-0.74809235386805772</v>
      </c>
    </row>
    <row r="55" spans="1:10" ht="6" customHeight="1" x14ac:dyDescent="0.25">
      <c r="C55" s="299"/>
      <c r="D55" s="300"/>
      <c r="E55" s="301"/>
      <c r="F55" s="299"/>
      <c r="G55" s="299"/>
    </row>
    <row r="56" spans="1:10" x14ac:dyDescent="0.25">
      <c r="E56" s="302"/>
    </row>
    <row r="57" spans="1:10" x14ac:dyDescent="0.25">
      <c r="D57" s="303"/>
    </row>
  </sheetData>
  <sheetProtection algorithmName="SHA-512" hashValue="qW6G3e2IOBqx1nICnZF5tSGPAePGQu/hESBxt0CLurS1jpi69AIpTBvPM50oVsriCC/UM7zvHtOKE5kSTGV+5Q==" saltValue="G7ejQAkvt8MrrT/qvTjjlg==" spinCount="100000" sheet="1" formatCells="0" formatColumns="0" formatRows="0" insertColumns="0" insertRows="0" deleteColumns="0" deleteRows="0" sort="0" autoFilter="0"/>
  <mergeCells count="4">
    <mergeCell ref="C3:G3"/>
    <mergeCell ref="C4:G4"/>
    <mergeCell ref="D6:D7"/>
    <mergeCell ref="E6:E7"/>
  </mergeCells>
  <conditionalFormatting sqref="H2:J1048576 I1:J1">
    <cfRule type="containsText" dxfId="0" priority="1" operator="containsText" text="F">
      <formula>NOT(ISERROR(SEARCH("F",H1)))</formula>
    </cfRule>
  </conditionalFormatting>
  <printOptions horizontalCentered="1"/>
  <pageMargins left="0.47244094488188981" right="0.31496062992125984" top="0.47244094488188981" bottom="0.78740157480314965" header="0.15748031496062992" footer="0.23622047244094491"/>
  <pageSetup paperSize="9" scale="98" orientation="portrait" useFirstPageNumber="1" r:id="rId1"/>
  <headerFooter alignWithMargins="0">
    <oddFooter>&amp;L&amp;K000000&amp;A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BILAN - Actif</vt:lpstr>
      <vt:lpstr>BILAN - Passif</vt:lpstr>
      <vt:lpstr>Compte de Résultat</vt:lpstr>
      <vt:lpstr>'BILAN - Actif'!Zone_d_impression</vt:lpstr>
      <vt:lpstr>'BILAN - Passif'!Zone_d_impression</vt:lpstr>
      <vt:lpstr>'Compte de Résultat'!Zone_d_impression</vt:lpstr>
    </vt:vector>
  </TitlesOfParts>
  <Company>CNAM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ROSELINE (UGECAM BRETAGNE-PAYS DE LOIRE)</dc:creator>
  <cp:lastModifiedBy>LOUIS ROSELINE (UGECAM BRETAGNE-PAYS DE LOIRE)</cp:lastModifiedBy>
  <dcterms:created xsi:type="dcterms:W3CDTF">2023-05-31T08:03:29Z</dcterms:created>
  <dcterms:modified xsi:type="dcterms:W3CDTF">2023-05-31T08:04:29Z</dcterms:modified>
</cp:coreProperties>
</file>